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2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B37A" lockStructure="1"/>
  <bookViews>
    <workbookView xWindow="0" yWindow="465" windowWidth="19425" windowHeight="11025" firstSheet="12" activeTab="13"/>
  </bookViews>
  <sheets>
    <sheet name="Localidades" sheetId="3" state="hidden" r:id="rId1"/>
    <sheet name="Ensayos Mz Te 2017-18" sheetId="6" r:id="rId2"/>
    <sheet name="Diseño" sheetId="4" state="hidden" r:id="rId3"/>
    <sheet name="Materiales" sheetId="7" r:id="rId4"/>
    <sheet name="LA ESCONDIDA (RAN)" sheetId="13" r:id="rId5"/>
    <sheet name="EL MATRERO (CAR)" sheetId="9" r:id="rId6"/>
    <sheet name="LOS ALGARROBITOS (VDC)" sheetId="12" r:id="rId7"/>
    <sheet name="SANTA ANA (WM)" sheetId="19" r:id="rId8"/>
    <sheet name="MONTE HERMOSO (MS)" sheetId="17" r:id="rId9"/>
    <sheet name="SAN DOMINGO (CS)" sheetId="21" r:id="rId10"/>
    <sheet name="MELIDEO (CAR)" sheetId="8" r:id="rId11"/>
    <sheet name="CAMPO GRANDE (LPO)" sheetId="18" r:id="rId12"/>
    <sheet name="EL TREBOL (CTA)" sheetId="15" r:id="rId13"/>
    <sheet name="GRÁFICO BARRAS" sheetId="26" r:id="rId14"/>
    <sheet name="RESUMEN" sheetId="16" r:id="rId15"/>
    <sheet name="GxA" sheetId="24" r:id="rId16"/>
    <sheet name="Ranking Semilleros" sheetId="27" r:id="rId17"/>
    <sheet name="RENDIMIENTO" sheetId="23" state="hidden" r:id="rId18"/>
  </sheets>
  <externalReferences>
    <externalReference r:id="rId19"/>
  </externalReferences>
  <definedNames>
    <definedName name="_xlnm._FilterDatabase" localSheetId="16" hidden="1">'Ranking Semilleros'!$A$2:$L$17</definedName>
    <definedName name="_xlnm.Print_Area" localSheetId="1">'Ensayos Mz Te 2017-18'!$B$5:$J$16</definedName>
    <definedName name="_xlnm.Print_Area" localSheetId="0">Localidades!$A$1:$I$13</definedName>
    <definedName name="_xlnm.Print_Area" localSheetId="3">Materiales!$B$1:$D$23</definedName>
    <definedName name="trata">[1]Completar!$Z$125:$Z$127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27" l="1"/>
  <c r="K17" i="27"/>
  <c r="K16" i="27"/>
  <c r="K15" i="27"/>
  <c r="K14" i="27"/>
  <c r="K12" i="27"/>
  <c r="K13" i="27"/>
  <c r="K11" i="27"/>
  <c r="K10" i="27"/>
  <c r="K5" i="27"/>
  <c r="K9" i="27"/>
  <c r="K7" i="27"/>
  <c r="K6" i="27"/>
  <c r="K8" i="27"/>
  <c r="K3" i="27"/>
  <c r="K4" i="27"/>
  <c r="G14" i="27"/>
  <c r="G2" i="27"/>
  <c r="G5" i="27"/>
  <c r="G6" i="27"/>
  <c r="G9" i="27"/>
  <c r="G4" i="27"/>
  <c r="G8" i="27"/>
  <c r="G3" i="27"/>
  <c r="G11" i="27"/>
  <c r="G7" i="27"/>
  <c r="G13" i="27"/>
  <c r="G15" i="27"/>
  <c r="G12" i="27"/>
  <c r="G10" i="27"/>
  <c r="G16" i="27"/>
  <c r="G17" i="27"/>
  <c r="L18" i="27"/>
  <c r="O18" i="6"/>
  <c r="D14" i="23"/>
  <c r="E14" i="23"/>
  <c r="F14" i="23"/>
  <c r="G14" i="23"/>
  <c r="H14" i="23"/>
  <c r="I14" i="23"/>
  <c r="J14" i="23"/>
  <c r="K14" i="23"/>
  <c r="D15" i="23"/>
  <c r="E15" i="23"/>
  <c r="F15" i="23"/>
  <c r="G15" i="23"/>
  <c r="H15" i="23"/>
  <c r="I15" i="23"/>
  <c r="J15" i="23"/>
  <c r="K15" i="23"/>
  <c r="D16" i="23"/>
  <c r="E16" i="23"/>
  <c r="F16" i="23"/>
  <c r="G16" i="23"/>
  <c r="H16" i="23"/>
  <c r="I16" i="23"/>
  <c r="J16" i="23"/>
  <c r="K16" i="23"/>
  <c r="D17" i="23"/>
  <c r="E17" i="23"/>
  <c r="F17" i="23"/>
  <c r="G17" i="23"/>
  <c r="H17" i="23"/>
  <c r="I17" i="23"/>
  <c r="J17" i="23"/>
  <c r="K17" i="23"/>
  <c r="D18" i="23"/>
  <c r="E18" i="23"/>
  <c r="F18" i="23"/>
  <c r="G18" i="23"/>
  <c r="H18" i="23"/>
  <c r="I18" i="23"/>
  <c r="J18" i="23"/>
  <c r="K18" i="23"/>
  <c r="D19" i="23"/>
  <c r="E19" i="23"/>
  <c r="F19" i="23"/>
  <c r="G19" i="23"/>
  <c r="H19" i="23"/>
  <c r="I19" i="23"/>
  <c r="J19" i="23"/>
  <c r="K19" i="23"/>
  <c r="D20" i="23"/>
  <c r="E20" i="23"/>
  <c r="F20" i="23"/>
  <c r="H20" i="23"/>
  <c r="K20" i="23"/>
  <c r="E21" i="23"/>
  <c r="F21" i="23"/>
  <c r="G21" i="23"/>
  <c r="H21" i="23"/>
  <c r="I21" i="23"/>
  <c r="J21" i="23"/>
  <c r="K21" i="23"/>
  <c r="D22" i="23"/>
  <c r="E22" i="23"/>
  <c r="F22" i="23"/>
  <c r="I22" i="23"/>
  <c r="D23" i="23"/>
  <c r="E23" i="23"/>
  <c r="F23" i="23"/>
  <c r="G23" i="23"/>
  <c r="H23" i="23"/>
  <c r="I23" i="23"/>
  <c r="J23" i="23"/>
  <c r="K23" i="23"/>
  <c r="D24" i="23"/>
  <c r="E24" i="23"/>
  <c r="F24" i="23"/>
  <c r="G24" i="23"/>
  <c r="H24" i="23"/>
  <c r="I24" i="23"/>
  <c r="J24" i="23"/>
  <c r="K24" i="23"/>
  <c r="D25" i="23"/>
  <c r="E25" i="23"/>
  <c r="F25" i="23"/>
  <c r="G25" i="23"/>
  <c r="H25" i="23"/>
  <c r="I25" i="23"/>
  <c r="J25" i="23"/>
  <c r="K25" i="23"/>
  <c r="D26" i="23"/>
  <c r="E26" i="23"/>
  <c r="F26" i="23"/>
  <c r="G26" i="23"/>
  <c r="H26" i="23"/>
  <c r="I26" i="23"/>
  <c r="J26" i="23"/>
  <c r="D27" i="23"/>
  <c r="E27" i="23"/>
  <c r="F27" i="23"/>
  <c r="G27" i="23"/>
  <c r="H27" i="23"/>
  <c r="I27" i="23"/>
  <c r="J27" i="23"/>
  <c r="K27" i="23"/>
  <c r="D28" i="23"/>
  <c r="E28" i="23"/>
  <c r="F28" i="23"/>
  <c r="G28" i="23"/>
  <c r="H28" i="23"/>
  <c r="I28" i="23"/>
  <c r="J28" i="23"/>
  <c r="K28" i="23"/>
  <c r="D29" i="23"/>
  <c r="E29" i="23"/>
  <c r="F29" i="23"/>
  <c r="G29" i="23"/>
  <c r="H29" i="23"/>
  <c r="I29" i="23"/>
  <c r="J29" i="23"/>
  <c r="K29" i="23"/>
  <c r="D30" i="23"/>
  <c r="E30" i="23"/>
  <c r="F30" i="23"/>
  <c r="I30" i="23"/>
  <c r="K30" i="23"/>
  <c r="D31" i="23"/>
  <c r="E31" i="23"/>
  <c r="F31" i="23"/>
  <c r="G31" i="23"/>
  <c r="H31" i="23"/>
  <c r="I31" i="23"/>
  <c r="J31" i="23"/>
  <c r="K31" i="23"/>
  <c r="D32" i="23"/>
  <c r="E32" i="23"/>
  <c r="F32" i="23"/>
  <c r="G32" i="23"/>
  <c r="H32" i="23"/>
  <c r="I32" i="23"/>
  <c r="J32" i="23"/>
  <c r="K32" i="23"/>
  <c r="D33" i="23"/>
  <c r="E33" i="23"/>
  <c r="F33" i="23"/>
  <c r="G33" i="23"/>
  <c r="H33" i="23"/>
  <c r="I33" i="23"/>
  <c r="J33" i="23"/>
  <c r="K33" i="23"/>
  <c r="E34" i="23"/>
  <c r="G34" i="23"/>
  <c r="I34" i="23"/>
  <c r="J34" i="23"/>
  <c r="K34" i="23"/>
  <c r="D35" i="23"/>
  <c r="E35" i="23"/>
  <c r="F35" i="23"/>
  <c r="G35" i="23"/>
  <c r="H35" i="23"/>
  <c r="I35" i="23"/>
  <c r="J35" i="23"/>
  <c r="K35" i="23"/>
  <c r="D36" i="23"/>
  <c r="E36" i="23"/>
  <c r="F36" i="23"/>
  <c r="G36" i="23"/>
  <c r="H36" i="23"/>
  <c r="I36" i="23"/>
  <c r="J36" i="23"/>
  <c r="K36" i="23"/>
  <c r="C18" i="23"/>
  <c r="C19" i="23"/>
  <c r="C21" i="23"/>
  <c r="M21" i="23" s="1"/>
  <c r="C22" i="23"/>
  <c r="N22" i="23" s="1"/>
  <c r="C23" i="23"/>
  <c r="N23" i="23" s="1"/>
  <c r="C24" i="23"/>
  <c r="P24" i="23" s="1"/>
  <c r="C25" i="23"/>
  <c r="C26" i="23"/>
  <c r="C27" i="23"/>
  <c r="C28" i="23"/>
  <c r="P28" i="23" s="1"/>
  <c r="C29" i="23"/>
  <c r="C31" i="23"/>
  <c r="N31" i="23" s="1"/>
  <c r="C32" i="23"/>
  <c r="C33" i="23"/>
  <c r="C34" i="23"/>
  <c r="P34" i="23" s="1"/>
  <c r="C35" i="23"/>
  <c r="N35" i="23" s="1"/>
  <c r="C36" i="23"/>
  <c r="C16" i="23"/>
  <c r="P16" i="23" s="1"/>
  <c r="C17" i="23"/>
  <c r="P17" i="23"/>
  <c r="C15" i="23"/>
  <c r="C14" i="23"/>
  <c r="P14" i="23" s="1"/>
  <c r="M13" i="23"/>
  <c r="M17" i="23"/>
  <c r="D28" i="21"/>
  <c r="C28" i="21"/>
  <c r="B28" i="21"/>
  <c r="C29" i="19"/>
  <c r="D27" i="19" s="1"/>
  <c r="B29" i="19"/>
  <c r="D25" i="19"/>
  <c r="D28" i="18"/>
  <c r="C28" i="18"/>
  <c r="B28" i="18"/>
  <c r="D28" i="17"/>
  <c r="C28" i="17"/>
  <c r="B28" i="17"/>
  <c r="M14" i="16"/>
  <c r="N23" i="16"/>
  <c r="N25" i="16"/>
  <c r="N22" i="16"/>
  <c r="N26" i="16"/>
  <c r="N24" i="16"/>
  <c r="N30" i="16"/>
  <c r="N31" i="16"/>
  <c r="N19" i="16"/>
  <c r="N32" i="16"/>
  <c r="N28" i="16"/>
  <c r="N33" i="16"/>
  <c r="N27" i="16"/>
  <c r="N34" i="16"/>
  <c r="N36" i="16"/>
  <c r="N35" i="16"/>
  <c r="N18" i="16"/>
  <c r="N20" i="16"/>
  <c r="N29" i="16"/>
  <c r="N21" i="16"/>
  <c r="N16" i="16"/>
  <c r="N17" i="16"/>
  <c r="N15" i="16"/>
  <c r="N14" i="16"/>
  <c r="M32" i="16"/>
  <c r="M30" i="16"/>
  <c r="M27" i="16"/>
  <c r="M23" i="16"/>
  <c r="M26" i="16"/>
  <c r="M28" i="16"/>
  <c r="M34" i="16"/>
  <c r="M36" i="16"/>
  <c r="M22" i="16"/>
  <c r="M20" i="16"/>
  <c r="M35" i="16"/>
  <c r="M33" i="16"/>
  <c r="M29" i="16"/>
  <c r="M18" i="16"/>
  <c r="M19" i="16"/>
  <c r="M24" i="16"/>
  <c r="M17" i="16"/>
  <c r="M25" i="16"/>
  <c r="M31" i="16"/>
  <c r="M21" i="16"/>
  <c r="M16" i="16"/>
  <c r="M15" i="16"/>
  <c r="M11" i="16"/>
  <c r="C29" i="15"/>
  <c r="D27" i="15"/>
  <c r="B29" i="15"/>
  <c r="C28" i="13"/>
  <c r="D8" i="13" s="1"/>
  <c r="C31" i="12"/>
  <c r="D9" i="12" s="1"/>
  <c r="B29" i="9"/>
  <c r="C28" i="8"/>
  <c r="D24" i="8"/>
  <c r="D7" i="13"/>
  <c r="D14" i="13"/>
  <c r="D19" i="13"/>
  <c r="D23" i="13"/>
  <c r="B28" i="13"/>
  <c r="B31" i="12"/>
  <c r="C29" i="9"/>
  <c r="D6" i="9"/>
  <c r="D8" i="9"/>
  <c r="D9" i="9"/>
  <c r="D12" i="9"/>
  <c r="D16" i="9"/>
  <c r="D17" i="9"/>
  <c r="D20" i="9"/>
  <c r="D24" i="9"/>
  <c r="D25" i="9"/>
  <c r="B28" i="8"/>
  <c r="D24" i="15"/>
  <c r="D21" i="15"/>
  <c r="D18" i="15"/>
  <c r="D7" i="15"/>
  <c r="D23" i="15"/>
  <c r="D21" i="8"/>
  <c r="D9" i="8"/>
  <c r="D13" i="8"/>
  <c r="D17" i="8"/>
  <c r="D25" i="8"/>
  <c r="D6" i="8"/>
  <c r="D10" i="8"/>
  <c r="D14" i="8"/>
  <c r="D18" i="8"/>
  <c r="D22" i="8"/>
  <c r="D26" i="8"/>
  <c r="D7" i="8"/>
  <c r="D11" i="8"/>
  <c r="D15" i="8"/>
  <c r="D19" i="8"/>
  <c r="D23" i="8"/>
  <c r="D8" i="8"/>
  <c r="D12" i="8"/>
  <c r="D16" i="8"/>
  <c r="D20" i="8"/>
  <c r="D7" i="12"/>
  <c r="D7" i="9"/>
  <c r="D19" i="9"/>
  <c r="D15" i="9"/>
  <c r="D26" i="9"/>
  <c r="D22" i="9"/>
  <c r="D18" i="9"/>
  <c r="D10" i="9"/>
  <c r="D17" i="13"/>
  <c r="D9" i="13"/>
  <c r="D16" i="13"/>
  <c r="P30" i="23"/>
  <c r="M29" i="23"/>
  <c r="D8" i="12"/>
  <c r="D27" i="12"/>
  <c r="D12" i="19"/>
  <c r="P32" i="23"/>
  <c r="P27" i="23"/>
  <c r="D28" i="12"/>
  <c r="D26" i="12"/>
  <c r="D12" i="12"/>
  <c r="D28" i="8"/>
  <c r="P25" i="23"/>
  <c r="P29" i="23"/>
  <c r="P23" i="23"/>
  <c r="P19" i="23"/>
  <c r="P15" i="23"/>
  <c r="P33" i="23"/>
  <c r="M18" i="23"/>
  <c r="P18" i="23"/>
  <c r="N17" i="23"/>
  <c r="N16" i="23"/>
  <c r="N15" i="23"/>
  <c r="N14" i="23"/>
  <c r="M23" i="23"/>
  <c r="M16" i="23"/>
  <c r="P31" i="23"/>
  <c r="P22" i="23"/>
  <c r="N25" i="23"/>
  <c r="M22" i="23"/>
  <c r="N21" i="23"/>
  <c r="N34" i="23"/>
  <c r="M32" i="23"/>
  <c r="M30" i="23"/>
  <c r="N29" i="23"/>
  <c r="M28" i="23"/>
  <c r="M27" i="23"/>
  <c r="N26" i="23"/>
  <c r="N28" i="23"/>
  <c r="P35" i="23"/>
  <c r="P26" i="23"/>
  <c r="D6" i="15"/>
  <c r="D17" i="15"/>
  <c r="D24" i="13"/>
  <c r="D14" i="9"/>
  <c r="D11" i="9"/>
  <c r="D23" i="9"/>
  <c r="D20" i="12"/>
  <c r="D22" i="12"/>
  <c r="D15" i="15"/>
  <c r="D26" i="15"/>
  <c r="D10" i="15"/>
  <c r="D13" i="15"/>
  <c r="D16" i="15"/>
  <c r="D21" i="9"/>
  <c r="D13" i="9"/>
  <c r="D18" i="13"/>
  <c r="D12" i="15"/>
  <c r="D23" i="19"/>
  <c r="D7" i="19"/>
  <c r="D14" i="19"/>
  <c r="D21" i="19"/>
  <c r="D24" i="19"/>
  <c r="D8" i="19"/>
  <c r="M33" i="23"/>
  <c r="N24" i="23"/>
  <c r="N32" i="23"/>
  <c r="M34" i="23"/>
  <c r="N18" i="23"/>
  <c r="N20" i="23"/>
  <c r="N30" i="23"/>
  <c r="N27" i="23"/>
  <c r="D19" i="15"/>
  <c r="D14" i="15"/>
  <c r="D20" i="15"/>
  <c r="D8" i="15"/>
  <c r="D13" i="12"/>
  <c r="D19" i="12"/>
  <c r="D11" i="15"/>
  <c r="D22" i="15"/>
  <c r="D25" i="15"/>
  <c r="D9" i="15"/>
  <c r="D19" i="19"/>
  <c r="D26" i="19"/>
  <c r="D10" i="19"/>
  <c r="D17" i="19"/>
  <c r="D20" i="19"/>
  <c r="M26" i="23"/>
  <c r="M25" i="23"/>
  <c r="N33" i="23"/>
  <c r="M15" i="23"/>
  <c r="M19" i="23"/>
  <c r="N19" i="23"/>
  <c r="D15" i="19"/>
  <c r="D22" i="19"/>
  <c r="D6" i="19"/>
  <c r="D13" i="19"/>
  <c r="D16" i="19"/>
  <c r="P20" i="23"/>
  <c r="D29" i="9"/>
  <c r="D29" i="15"/>
  <c r="M20" i="23" l="1"/>
  <c r="D6" i="12"/>
  <c r="D16" i="12"/>
  <c r="D10" i="13"/>
  <c r="D26" i="13"/>
  <c r="D14" i="12"/>
  <c r="D23" i="12"/>
  <c r="D17" i="12"/>
  <c r="D21" i="13"/>
  <c r="D29" i="12"/>
  <c r="D18" i="12"/>
  <c r="D25" i="12"/>
  <c r="D10" i="12"/>
  <c r="M35" i="23"/>
  <c r="D11" i="19"/>
  <c r="D15" i="12"/>
  <c r="D12" i="13"/>
  <c r="D20" i="13"/>
  <c r="D13" i="13"/>
  <c r="D25" i="13"/>
  <c r="D21" i="12"/>
  <c r="D24" i="12"/>
  <c r="D22" i="13"/>
  <c r="D15" i="13"/>
  <c r="D11" i="13"/>
  <c r="D6" i="13"/>
  <c r="D28" i="13" s="1"/>
  <c r="D18" i="19"/>
  <c r="D9" i="19"/>
  <c r="D29" i="19" s="1"/>
  <c r="M36" i="23"/>
  <c r="M31" i="23"/>
  <c r="P36" i="23"/>
  <c r="N36" i="23"/>
  <c r="P21" i="23"/>
  <c r="M24" i="23"/>
  <c r="M14" i="23"/>
  <c r="D31" i="12" l="1"/>
</calcChain>
</file>

<file path=xl/sharedStrings.xml><?xml version="1.0" encoding="utf-8"?>
<sst xmlns="http://schemas.openxmlformats.org/spreadsheetml/2006/main" count="702" uniqueCount="275">
  <si>
    <t>AACREA REGION CENTRO</t>
  </si>
  <si>
    <t>N°</t>
  </si>
  <si>
    <t>SEMILLERO</t>
  </si>
  <si>
    <t>HIBRIDO</t>
  </si>
  <si>
    <t>LA TIJERETA</t>
  </si>
  <si>
    <t>MONSANTO</t>
  </si>
  <si>
    <t>PIONEER</t>
  </si>
  <si>
    <t>DOW</t>
  </si>
  <si>
    <t>NIDERA</t>
  </si>
  <si>
    <t>SYNGENTA</t>
  </si>
  <si>
    <t>ARVALES</t>
  </si>
  <si>
    <t>DON MARIO</t>
  </si>
  <si>
    <t>KWS</t>
  </si>
  <si>
    <t>SURSEM</t>
  </si>
  <si>
    <t>ALIANZAS SEMILLAS</t>
  </si>
  <si>
    <t>CONTACTO</t>
  </si>
  <si>
    <t>TELEFONO</t>
  </si>
  <si>
    <t>NUCLEO</t>
  </si>
  <si>
    <t>CREA</t>
  </si>
  <si>
    <t>MIEMBRO</t>
  </si>
  <si>
    <t>CAMPO</t>
  </si>
  <si>
    <t>LOCALIDAD</t>
  </si>
  <si>
    <t>MAIL</t>
  </si>
  <si>
    <t>Consultado</t>
  </si>
  <si>
    <t>Sembrado</t>
  </si>
  <si>
    <t>Informado</t>
  </si>
  <si>
    <t>CV</t>
  </si>
  <si>
    <t>Testigo</t>
  </si>
  <si>
    <t>Híbrido 21</t>
  </si>
  <si>
    <t>Híbrido 19</t>
  </si>
  <si>
    <t>Híbrido 18</t>
  </si>
  <si>
    <t>Híbrido 17</t>
  </si>
  <si>
    <t>Híbrido 16</t>
  </si>
  <si>
    <t>Híbrido 15</t>
  </si>
  <si>
    <t>Híbrido 14</t>
  </si>
  <si>
    <t>Híbrido 13</t>
  </si>
  <si>
    <t>Híbrido 12</t>
  </si>
  <si>
    <t>Híbrido 11</t>
  </si>
  <si>
    <t>Híbrido 10</t>
  </si>
  <si>
    <t>Híbrido 9</t>
  </si>
  <si>
    <t>Híbrido 8</t>
  </si>
  <si>
    <t>Híbrido 7</t>
  </si>
  <si>
    <t>Híbrido 6</t>
  </si>
  <si>
    <t>Híbrido 5</t>
  </si>
  <si>
    <t>Híbrido 4</t>
  </si>
  <si>
    <t>Híbrido 3</t>
  </si>
  <si>
    <t>Híbrido 2</t>
  </si>
  <si>
    <t>Híbrido 1</t>
  </si>
  <si>
    <r>
      <t xml:space="preserve">RED DE ENSAYOS DE HIBRIDOS DE MAIZ 13-14 - </t>
    </r>
    <r>
      <rPr>
        <b/>
        <u/>
        <sz val="18"/>
        <color indexed="56"/>
        <rFont val="Calibri"/>
        <family val="2"/>
      </rPr>
      <t>FECHA DE SIEMBRA TEMPRANA</t>
    </r>
  </si>
  <si>
    <t>AACREA ZONA CENTRO</t>
  </si>
  <si>
    <t>Estado</t>
  </si>
  <si>
    <t>Corregido</t>
  </si>
  <si>
    <t>ENTREGA EN DEPÓSITO</t>
  </si>
  <si>
    <t>ESTADO</t>
  </si>
  <si>
    <t>DEPÓSITO</t>
  </si>
  <si>
    <t>PANNAR</t>
  </si>
  <si>
    <t>NO PARTICIPA</t>
  </si>
  <si>
    <t>ACA</t>
  </si>
  <si>
    <t>MORGAN ACRUX PW</t>
  </si>
  <si>
    <t>POR JUEGO (cantidad de bosas x miles de semillas)</t>
  </si>
  <si>
    <t>LIMAGRAIN</t>
  </si>
  <si>
    <t>LG 30775 VT3P</t>
  </si>
  <si>
    <t>RED DE ENSAYOS DE HÍBRIDOS DE MAÍZ Fecha Temprana 17-18</t>
  </si>
  <si>
    <t>RED DE ENSAYOS DE HIBRIDOS DE MAIZ 17-18 - Temprano</t>
  </si>
  <si>
    <t>RED DE ENSAYOS DE HIBRIDOS DE MAIZ 17-18</t>
  </si>
  <si>
    <t>KM 4500 GLSTACK</t>
  </si>
  <si>
    <t>Confirmado</t>
  </si>
  <si>
    <t>DM 2772 VT3PRO</t>
  </si>
  <si>
    <t>MORGAN BORAX PW</t>
  </si>
  <si>
    <t>SYN 848 VIP3</t>
  </si>
  <si>
    <t>LDC</t>
  </si>
  <si>
    <t>LT 721 VT3PRO</t>
  </si>
  <si>
    <t>No</t>
  </si>
  <si>
    <t>MS 7123 PW</t>
  </si>
  <si>
    <t>DK 72-20 VT3P</t>
  </si>
  <si>
    <t>DK 73-20 VT3P</t>
  </si>
  <si>
    <t>MST</t>
  </si>
  <si>
    <t>MST 120-19</t>
  </si>
  <si>
    <t>confirmado</t>
  </si>
  <si>
    <t>SRM 566 VT3P</t>
  </si>
  <si>
    <t>NS 7761 VT3P</t>
  </si>
  <si>
    <t>NS 7784 VT3P</t>
  </si>
  <si>
    <t>TOBIN</t>
  </si>
  <si>
    <t>TOB 737 MGRR</t>
  </si>
  <si>
    <t>RANQUELES</t>
  </si>
  <si>
    <t>BENGOLEA</t>
  </si>
  <si>
    <t>CARNERILLO</t>
  </si>
  <si>
    <t>Federico Cola</t>
  </si>
  <si>
    <t>EL MATRERO</t>
  </si>
  <si>
    <t>LAS ENSENADAS</t>
  </si>
  <si>
    <t>N</t>
  </si>
  <si>
    <t>WASHINGTON MACKENNA</t>
  </si>
  <si>
    <t>C</t>
  </si>
  <si>
    <t>Vitelli Gustavo</t>
  </si>
  <si>
    <t>SANTA ANA</t>
  </si>
  <si>
    <t>ADELIA MARIA</t>
  </si>
  <si>
    <t>Camuyrano Maximo</t>
  </si>
  <si>
    <t>LA ESCONDIDA</t>
  </si>
  <si>
    <t>GENERAL LEVALLE</t>
  </si>
  <si>
    <t>MELO SERRANO</t>
  </si>
  <si>
    <t>Germán Alonso</t>
  </si>
  <si>
    <t>MONTE HERMOSO</t>
  </si>
  <si>
    <t>CAÑADA SECA</t>
  </si>
  <si>
    <t>SAN DOMINGO</t>
  </si>
  <si>
    <t>Filipuzzi Gonzalo</t>
  </si>
  <si>
    <t>S</t>
  </si>
  <si>
    <t>BROCHERO</t>
  </si>
  <si>
    <t>LA CAÑADA</t>
  </si>
  <si>
    <t>VALLE DEL CONLARA</t>
  </si>
  <si>
    <t>LOS ALGARROBITOS</t>
  </si>
  <si>
    <t>SAN MARTIN</t>
  </si>
  <si>
    <t>MELIDEO</t>
  </si>
  <si>
    <t>DE LA SERNA</t>
  </si>
  <si>
    <t>CTALAMUCHITA</t>
  </si>
  <si>
    <t>LA PORTADA</t>
  </si>
  <si>
    <t>CAMPO GRANDE</t>
  </si>
  <si>
    <t>WASHINGTON</t>
  </si>
  <si>
    <t>W</t>
  </si>
  <si>
    <t>Lorenzo Matias</t>
  </si>
  <si>
    <t>Mannassero Ernesto e Ignacio</t>
  </si>
  <si>
    <t>Cola Leo</t>
  </si>
  <si>
    <t>Ignacio Mannassero</t>
  </si>
  <si>
    <t>0358-154018727</t>
  </si>
  <si>
    <t>nachomanassero@hotmail.com</t>
  </si>
  <si>
    <t>Christian Larghi</t>
  </si>
  <si>
    <t>02657-15667711</t>
  </si>
  <si>
    <t>Ricardo Renaudo</t>
  </si>
  <si>
    <t>0358-156021466</t>
  </si>
  <si>
    <t>ricardo.renaudo@merloymanavella.com.ar</t>
  </si>
  <si>
    <t>Laura Franchino</t>
  </si>
  <si>
    <t>03385-15442061</t>
  </si>
  <si>
    <t>Leonardo Cola</t>
  </si>
  <si>
    <t>0358-156017638</t>
  </si>
  <si>
    <t>leocola@hotmail.com</t>
  </si>
  <si>
    <t>Iván Saavedra</t>
  </si>
  <si>
    <t>Matias Lorenzo</t>
  </si>
  <si>
    <t>0261-155718181</t>
  </si>
  <si>
    <t>matolorenzo78@hotmail.com</t>
  </si>
  <si>
    <t>02657-15564320</t>
  </si>
  <si>
    <t>miltonchagalj@hotmail.com</t>
  </si>
  <si>
    <t>Chagalj Milton</t>
  </si>
  <si>
    <t xml:space="preserve">Filipuzzi Gonzalo </t>
  </si>
  <si>
    <t>03382-15467888</t>
  </si>
  <si>
    <t>gonzalo.filipuzzi@gmail.com</t>
  </si>
  <si>
    <t xml:space="preserve">Agropecuaria Aguas Grandes </t>
  </si>
  <si>
    <t>LUJAN (SL)</t>
  </si>
  <si>
    <t xml:space="preserve">Chiappero Nicolas </t>
  </si>
  <si>
    <t>0358-154250613</t>
  </si>
  <si>
    <t>nchiappero@aagsa.com.ar</t>
  </si>
  <si>
    <t>0358-154251429</t>
  </si>
  <si>
    <t>germanalonso40@gmail.com</t>
  </si>
  <si>
    <t>Híbrido 22</t>
  </si>
  <si>
    <t>P 2109 YHR</t>
  </si>
  <si>
    <t>P 2005 YHR</t>
  </si>
  <si>
    <t>Híbrido 23</t>
  </si>
  <si>
    <t>P 1815 VYHR</t>
  </si>
  <si>
    <t>Retirado</t>
  </si>
  <si>
    <t>Si</t>
  </si>
  <si>
    <t>PORFIN</t>
  </si>
  <si>
    <t>ACHIRAS</t>
  </si>
  <si>
    <t>Julian Saavedra</t>
  </si>
  <si>
    <t>juliansaavedra72@gmail.com</t>
  </si>
  <si>
    <t>0358-154849114</t>
  </si>
  <si>
    <t>cristianlarghi.cl@gmail.com</t>
  </si>
  <si>
    <t>franchinolaura@hotmail.com</t>
  </si>
  <si>
    <t>Recordatorio</t>
  </si>
  <si>
    <t>SI</t>
  </si>
  <si>
    <t>NO</t>
  </si>
  <si>
    <t>CREA CARNERILLO</t>
  </si>
  <si>
    <t>EST. "MELIDEO"</t>
  </si>
  <si>
    <t>ENSAYO HIBRIDOS DE MAIZ 2017-18</t>
  </si>
  <si>
    <t>HIBRIDOS</t>
  </si>
  <si>
    <t>HUMEDAD (%)</t>
  </si>
  <si>
    <t>RENDIMIENTO AJUSTADO (KG/HA)</t>
  </si>
  <si>
    <t>INDICE</t>
  </si>
  <si>
    <t>DK 72-10 VT3P (T)</t>
  </si>
  <si>
    <t>DK 69-10 VT3P</t>
  </si>
  <si>
    <t>DS 507 PW</t>
  </si>
  <si>
    <t>KM 4500 GL STACK</t>
  </si>
  <si>
    <t>PROMEDIO</t>
  </si>
  <si>
    <t>EST. "EL MATRERO"</t>
  </si>
  <si>
    <t>DK 72-10 RIB (T)</t>
  </si>
  <si>
    <t>DM 2772 VT3P</t>
  </si>
  <si>
    <t xml:space="preserve">DK 72-10 VT3P </t>
  </si>
  <si>
    <t>GEVART</t>
  </si>
  <si>
    <t>CREA RANQUELES</t>
  </si>
  <si>
    <t>LT 721 VT3P</t>
  </si>
  <si>
    <t>LT 722 VT3P</t>
  </si>
  <si>
    <t>CREA VALLE DEL CONLARA</t>
  </si>
  <si>
    <t>EST. "LOS ALGARROBITOS"</t>
  </si>
  <si>
    <t>DK 70-10 VT3P (T)</t>
  </si>
  <si>
    <t>EST. "LA ESCONDIDA"</t>
  </si>
  <si>
    <t>RESUMEN</t>
  </si>
  <si>
    <t>CREA MELO-SERRANO</t>
  </si>
  <si>
    <t>EST. "MONTE HERMOSO"</t>
  </si>
  <si>
    <t>NEXT 22.6 PW</t>
  </si>
  <si>
    <t>NEXT 20.6 PW</t>
  </si>
  <si>
    <t>Descartado por material no RR.</t>
  </si>
  <si>
    <t>EST. "EL TREBOL"</t>
  </si>
  <si>
    <t>NS 1215</t>
  </si>
  <si>
    <t>CREA CTALAMUCHITA</t>
  </si>
  <si>
    <t>Descartado análisis general por alto CV</t>
  </si>
  <si>
    <t>DK-7210 VT3P</t>
  </si>
  <si>
    <t>% ensayos &gt; 100</t>
  </si>
  <si>
    <t xml:space="preserve">Los resultados de esta tabla se presentan los RENDIMIENTOS ÍNDICES (El valor 100 representa el promedio de cada ensayo y el global). </t>
  </si>
  <si>
    <t>NOTAS:</t>
  </si>
  <si>
    <t>PROMEDIO (índice 100)</t>
  </si>
  <si>
    <t>Cada ensayo ocupa una columna y se identifica con el nombre del campo e iniciales del CREA entre paréntesis. Se ordenan de izquierda a derecha por rendimiento medio decreciente.</t>
  </si>
  <si>
    <t>Las celdas resaltadas en VERDE indican rendimiento por encima del promedio de los materiales del set en el ensayo en cuestión.</t>
  </si>
  <si>
    <t>Los materiales están ordenados de acuerdo al RENDIMIENTO ÍNDICE PROMEDIO (promedio del rendimiento índice de los NUEVE ensayos)</t>
  </si>
  <si>
    <t>La Columna &gt; 100 indica el porcentaje de ensayos en los que el material superó el promedio del ensayo.</t>
  </si>
  <si>
    <t>ENSAYO HIBRIDOS DE MAIZ EN FECHA DE SIEMBRA TEMPRANA 2017-18 - REGIÓN CENTRO CREA</t>
  </si>
  <si>
    <t>LA ESCONDIDA (RAN)</t>
  </si>
  <si>
    <t>LOS ALGARROBITOS (VDC)</t>
  </si>
  <si>
    <t>MONTE HERMOSO (MS)</t>
  </si>
  <si>
    <t>EL MATRERO      (CAR)</t>
  </si>
  <si>
    <t>MELIDEO             (CAR)</t>
  </si>
  <si>
    <t>EL TREBOL.          (CTA)</t>
  </si>
  <si>
    <t>DK 7220 VT3P</t>
  </si>
  <si>
    <t>DK 6910 VT3P (T)</t>
  </si>
  <si>
    <t>CREA LA PORTADA</t>
  </si>
  <si>
    <t>EST. "CAMPO GRANDE"</t>
  </si>
  <si>
    <t>P 1815 YHR</t>
  </si>
  <si>
    <t>DK 66-10 VT3P (T)</t>
  </si>
  <si>
    <t>CAMPO GRANDE (LPO)</t>
  </si>
  <si>
    <t>CREA WASHINGTON - MACKENA</t>
  </si>
  <si>
    <t>EST. "SANTA ANA"</t>
  </si>
  <si>
    <t>KM 4500 GLStack</t>
  </si>
  <si>
    <t>NK 848 VIP3</t>
  </si>
  <si>
    <t>SANTA ANA (WM)</t>
  </si>
  <si>
    <t>DS 507 PW (T)</t>
  </si>
  <si>
    <t>SAN DOMINGO (CS)</t>
  </si>
  <si>
    <t>CREA CAÑADA SECA</t>
  </si>
  <si>
    <t>EST. "SAN DOMINGO"</t>
  </si>
  <si>
    <t>Se muestran en este resumen, los NUEVE ensayos de maíz temprano y solo los materiales que estuvieron en todo el set y DK 72-10 por ser mayoritariamente elegido como testigo</t>
  </si>
  <si>
    <t>EL TREBOL          (CTA)</t>
  </si>
  <si>
    <t>NORD ACRUX PW</t>
  </si>
  <si>
    <t>NORD BORAX PW</t>
  </si>
  <si>
    <t>CAMPO GRANDE (LP)</t>
  </si>
  <si>
    <t>FS</t>
  </si>
  <si>
    <t>Densidad</t>
  </si>
  <si>
    <t>55800 (CV:9%)</t>
  </si>
  <si>
    <t>72.800 (CV: 7%)</t>
  </si>
  <si>
    <t>75.400 (CV: 7%)</t>
  </si>
  <si>
    <t>53.500.                  (CV: 9%)</t>
  </si>
  <si>
    <t>68.700 (CV: 8%)</t>
  </si>
  <si>
    <t>75.000 (9%)</t>
  </si>
  <si>
    <t>67.700.   (CV: 5%)</t>
  </si>
  <si>
    <t>71.300 (CV:10%)</t>
  </si>
  <si>
    <t>62.400 (CV: 7%)</t>
  </si>
  <si>
    <t>NEXT 22,6 PW</t>
  </si>
  <si>
    <t>Nord Borax PW</t>
  </si>
  <si>
    <t>Nord Acrux PW</t>
  </si>
  <si>
    <t>NEXT 20,6 PW</t>
  </si>
  <si>
    <t>ADVANTA</t>
  </si>
  <si>
    <t>ILLINOIS</t>
  </si>
  <si>
    <t>Indice Promedio TE 17/18</t>
  </si>
  <si>
    <t>Participación de mercado (casos) 16/17</t>
  </si>
  <si>
    <t>NORD</t>
  </si>
  <si>
    <t>BREVANT</t>
  </si>
  <si>
    <t>MATERIALES TEMP 17/18</t>
  </si>
  <si>
    <t>SP</t>
  </si>
  <si>
    <t>Indice Promedio Ta 17/18</t>
  </si>
  <si>
    <t>MACRO-SEEDS</t>
  </si>
  <si>
    <t>Híbridos 18-19</t>
  </si>
  <si>
    <t>Asumo que ha caído el Market Share 17/18</t>
  </si>
  <si>
    <t>Posición C</t>
  </si>
  <si>
    <t>Posición Ta (B)</t>
  </si>
  <si>
    <t>Posición TE (A)</t>
  </si>
  <si>
    <t>Más 1</t>
  </si>
  <si>
    <t>Menos 1</t>
  </si>
  <si>
    <t>Aún cuando haya aumentado su share 17/18 podría de máxima alcanzar los valores de los mejores con 2</t>
  </si>
  <si>
    <t>Posición PROM (A;B)</t>
  </si>
  <si>
    <t>Posición Promedio (A;B+C)</t>
  </si>
  <si>
    <t>Gonfer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</si>
</sst>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u/>
      <sz val="18"/>
      <name val="Calibri"/>
      <family val="2"/>
      <scheme val="minor"/>
    </font>
    <font>
      <u/>
      <sz val="10"/>
      <color theme="10"/>
      <name val="Arial"/>
      <family val="2"/>
    </font>
    <font>
      <b/>
      <u/>
      <sz val="18"/>
      <color indexed="56"/>
      <name val="Calibri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u/>
      <sz val="9"/>
      <color theme="10"/>
      <name val="Arial"/>
      <family val="2"/>
    </font>
    <font>
      <u/>
      <sz val="11"/>
      <color theme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8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</cellStyleXfs>
  <cellXfs count="297">
    <xf numFmtId="0" fontId="0" fillId="0" borderId="0" xfId="0"/>
    <xf numFmtId="0" fontId="2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7" fillId="0" borderId="0" xfId="2"/>
    <xf numFmtId="0" fontId="7" fillId="2" borderId="0" xfId="2" applyFill="1"/>
    <xf numFmtId="0" fontId="4" fillId="2" borderId="0" xfId="2" applyFont="1" applyFill="1"/>
    <xf numFmtId="0" fontId="11" fillId="7" borderId="19" xfId="2" applyFont="1" applyFill="1" applyBorder="1" applyAlignment="1">
      <alignment horizontal="center" vertical="center"/>
    </xf>
    <xf numFmtId="0" fontId="11" fillId="7" borderId="20" xfId="2" applyFont="1" applyFill="1" applyBorder="1" applyAlignment="1">
      <alignment horizontal="center" vertical="center"/>
    </xf>
    <xf numFmtId="0" fontId="11" fillId="7" borderId="21" xfId="2" applyFont="1" applyFill="1" applyBorder="1" applyAlignment="1">
      <alignment horizontal="center" vertical="center"/>
    </xf>
    <xf numFmtId="0" fontId="12" fillId="2" borderId="0" xfId="2" applyFont="1" applyFill="1"/>
    <xf numFmtId="0" fontId="13" fillId="2" borderId="0" xfId="2" applyFont="1" applyFill="1" applyAlignment="1">
      <alignment horizontal="center"/>
    </xf>
    <xf numFmtId="0" fontId="7" fillId="0" borderId="0" xfId="2" applyAlignment="1">
      <alignment horizontal="center"/>
    </xf>
    <xf numFmtId="0" fontId="2" fillId="7" borderId="8" xfId="2" applyFont="1" applyFill="1" applyBorder="1" applyAlignment="1">
      <alignment horizontal="center"/>
    </xf>
    <xf numFmtId="0" fontId="4" fillId="8" borderId="8" xfId="2" applyFont="1" applyFill="1" applyBorder="1" applyAlignment="1">
      <alignment horizontal="center"/>
    </xf>
    <xf numFmtId="0" fontId="13" fillId="0" borderId="22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3" fillId="0" borderId="17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3" fillId="0" borderId="18" xfId="2" applyFont="1" applyFill="1" applyBorder="1" applyAlignment="1">
      <alignment horizontal="center" vertical="center"/>
    </xf>
    <xf numFmtId="0" fontId="13" fillId="0" borderId="18" xfId="3" applyFont="1" applyFill="1" applyBorder="1" applyAlignment="1" applyProtection="1">
      <alignment horizontal="center" vertical="center"/>
    </xf>
    <xf numFmtId="49" fontId="13" fillId="0" borderId="17" xfId="2" applyNumberFormat="1" applyFont="1" applyFill="1" applyBorder="1" applyAlignment="1">
      <alignment horizontal="center" vertical="center"/>
    </xf>
    <xf numFmtId="49" fontId="11" fillId="0" borderId="17" xfId="2" applyNumberFormat="1" applyFont="1" applyFill="1" applyBorder="1" applyAlignment="1">
      <alignment horizontal="center" vertical="center"/>
    </xf>
    <xf numFmtId="0" fontId="13" fillId="0" borderId="17" xfId="3" applyFont="1" applyFill="1" applyBorder="1" applyAlignment="1" applyProtection="1">
      <alignment horizontal="center" vertical="center"/>
    </xf>
    <xf numFmtId="0" fontId="13" fillId="0" borderId="18" xfId="2" applyFont="1" applyFill="1" applyBorder="1" applyAlignment="1">
      <alignment horizontal="center"/>
    </xf>
    <xf numFmtId="0" fontId="11" fillId="0" borderId="18" xfId="2" applyFont="1" applyFill="1" applyBorder="1" applyAlignment="1">
      <alignment horizontal="center" vertical="center"/>
    </xf>
    <xf numFmtId="0" fontId="6" fillId="0" borderId="0" xfId="1" applyFont="1"/>
    <xf numFmtId="0" fontId="6" fillId="2" borderId="0" xfId="1" applyFont="1" applyFill="1"/>
    <xf numFmtId="0" fontId="5" fillId="2" borderId="0" xfId="1" applyFont="1" applyFill="1"/>
    <xf numFmtId="0" fontId="6" fillId="4" borderId="14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16" fillId="0" borderId="0" xfId="1" applyFont="1"/>
    <xf numFmtId="0" fontId="16" fillId="5" borderId="8" xfId="1" applyFont="1" applyFill="1" applyBorder="1"/>
    <xf numFmtId="0" fontId="6" fillId="5" borderId="4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5" fillId="5" borderId="8" xfId="1" applyFont="1" applyFill="1" applyBorder="1" applyAlignment="1">
      <alignment vertical="center" wrapText="1"/>
    </xf>
    <xf numFmtId="0" fontId="15" fillId="10" borderId="8" xfId="1" applyFont="1" applyFill="1" applyBorder="1" applyAlignment="1">
      <alignment horizontal="center" vertical="center" wrapText="1"/>
    </xf>
    <xf numFmtId="0" fontId="15" fillId="10" borderId="8" xfId="1" applyFont="1" applyFill="1" applyBorder="1" applyAlignment="1">
      <alignment vertical="center" wrapText="1"/>
    </xf>
    <xf numFmtId="0" fontId="14" fillId="10" borderId="8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9" fillId="6" borderId="8" xfId="3" applyFont="1" applyFill="1" applyBorder="1" applyAlignment="1" applyProtection="1">
      <alignment horizontal="center" vertical="center" wrapText="1"/>
    </xf>
    <xf numFmtId="0" fontId="15" fillId="9" borderId="8" xfId="1" applyFont="1" applyFill="1" applyBorder="1" applyAlignment="1">
      <alignment horizontal="center" vertical="center" wrapText="1"/>
    </xf>
    <xf numFmtId="0" fontId="14" fillId="9" borderId="8" xfId="1" applyFont="1" applyFill="1" applyBorder="1" applyAlignment="1">
      <alignment horizontal="center" vertical="center" wrapText="1"/>
    </xf>
    <xf numFmtId="0" fontId="15" fillId="9" borderId="8" xfId="1" applyFont="1" applyFill="1" applyBorder="1" applyAlignment="1">
      <alignment vertical="center" wrapText="1"/>
    </xf>
    <xf numFmtId="0" fontId="15" fillId="11" borderId="8" xfId="1" applyFont="1" applyFill="1" applyBorder="1" applyAlignment="1">
      <alignment horizontal="center" vertical="center" wrapText="1"/>
    </xf>
    <xf numFmtId="0" fontId="14" fillId="11" borderId="8" xfId="1" applyFont="1" applyFill="1" applyBorder="1" applyAlignment="1">
      <alignment horizontal="center" vertical="center" wrapText="1"/>
    </xf>
    <xf numFmtId="0" fontId="15" fillId="11" borderId="8" xfId="1" applyFont="1" applyFill="1" applyBorder="1" applyAlignment="1">
      <alignment vertical="center" wrapText="1"/>
    </xf>
    <xf numFmtId="0" fontId="15" fillId="11" borderId="8" xfId="1" applyFont="1" applyFill="1" applyBorder="1" applyAlignment="1">
      <alignment horizontal="left" vertical="center" wrapText="1"/>
    </xf>
    <xf numFmtId="0" fontId="6" fillId="5" borderId="25" xfId="1" applyFont="1" applyFill="1" applyBorder="1" applyAlignment="1">
      <alignment horizontal="center" vertical="center"/>
    </xf>
    <xf numFmtId="0" fontId="6" fillId="5" borderId="27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6" fillId="4" borderId="22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6" fillId="4" borderId="27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0" fillId="0" borderId="0" xfId="0" applyFont="1"/>
    <xf numFmtId="0" fontId="6" fillId="4" borderId="20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28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4" borderId="29" xfId="1" applyFont="1" applyFill="1" applyBorder="1" applyAlignment="1">
      <alignment horizontal="center" vertical="center"/>
    </xf>
    <xf numFmtId="0" fontId="6" fillId="4" borderId="31" xfId="1" applyFont="1" applyFill="1" applyBorder="1" applyAlignment="1">
      <alignment horizontal="center" vertical="center"/>
    </xf>
    <xf numFmtId="0" fontId="6" fillId="4" borderId="32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9" fillId="10" borderId="8" xfId="3" applyFill="1" applyBorder="1" applyAlignment="1" applyProtection="1">
      <alignment horizontal="center" vertical="center" wrapText="1"/>
    </xf>
    <xf numFmtId="16" fontId="6" fillId="0" borderId="0" xfId="1" applyNumberFormat="1" applyFont="1"/>
    <xf numFmtId="10" fontId="15" fillId="6" borderId="8" xfId="1" applyNumberFormat="1" applyFont="1" applyFill="1" applyBorder="1" applyAlignment="1">
      <alignment horizontal="center" vertical="center" wrapText="1"/>
    </xf>
    <xf numFmtId="0" fontId="11" fillId="12" borderId="0" xfId="1" applyFont="1" applyFill="1"/>
    <xf numFmtId="0" fontId="19" fillId="13" borderId="8" xfId="1" applyFont="1" applyFill="1" applyBorder="1" applyAlignment="1">
      <alignment horizontal="center" vertical="center" wrapText="1"/>
    </xf>
    <xf numFmtId="3" fontId="19" fillId="13" borderId="8" xfId="1" applyNumberFormat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/>
    </xf>
    <xf numFmtId="3" fontId="5" fillId="14" borderId="8" xfId="1" applyNumberFormat="1" applyFont="1" applyFill="1" applyBorder="1" applyAlignment="1">
      <alignment horizontal="left"/>
    </xf>
    <xf numFmtId="164" fontId="6" fillId="14" borderId="8" xfId="1" applyNumberFormat="1" applyFont="1" applyFill="1" applyBorder="1" applyAlignment="1">
      <alignment horizontal="center"/>
    </xf>
    <xf numFmtId="3" fontId="6" fillId="14" borderId="8" xfId="1" applyNumberFormat="1" applyFont="1" applyFill="1" applyBorder="1"/>
    <xf numFmtId="164" fontId="6" fillId="14" borderId="8" xfId="1" applyNumberFormat="1" applyFont="1" applyFill="1" applyBorder="1"/>
    <xf numFmtId="0" fontId="5" fillId="8" borderId="8" xfId="1" applyFont="1" applyFill="1" applyBorder="1" applyAlignment="1">
      <alignment horizontal="left"/>
    </xf>
    <xf numFmtId="164" fontId="6" fillId="8" borderId="8" xfId="1" applyNumberFormat="1" applyFont="1" applyFill="1" applyBorder="1" applyAlignment="1">
      <alignment horizontal="center"/>
    </xf>
    <xf numFmtId="3" fontId="6" fillId="8" borderId="8" xfId="1" applyNumberFormat="1" applyFont="1" applyFill="1" applyBorder="1"/>
    <xf numFmtId="164" fontId="6" fillId="8" borderId="8" xfId="1" applyNumberFormat="1" applyFont="1" applyFill="1" applyBorder="1"/>
    <xf numFmtId="3" fontId="5" fillId="2" borderId="8" xfId="1" applyNumberFormat="1" applyFont="1" applyFill="1" applyBorder="1" applyAlignment="1">
      <alignment horizontal="left"/>
    </xf>
    <xf numFmtId="164" fontId="6" fillId="2" borderId="8" xfId="1" applyNumberFormat="1" applyFont="1" applyFill="1" applyBorder="1" applyAlignment="1">
      <alignment horizontal="center"/>
    </xf>
    <xf numFmtId="3" fontId="6" fillId="2" borderId="8" xfId="1" applyNumberFormat="1" applyFont="1" applyFill="1" applyBorder="1"/>
    <xf numFmtId="164" fontId="6" fillId="2" borderId="8" xfId="1" applyNumberFormat="1" applyFont="1" applyFill="1" applyBorder="1"/>
    <xf numFmtId="3" fontId="5" fillId="2" borderId="11" xfId="1" applyNumberFormat="1" applyFont="1" applyFill="1" applyBorder="1" applyAlignment="1">
      <alignment horizontal="left"/>
    </xf>
    <xf numFmtId="164" fontId="6" fillId="2" borderId="11" xfId="1" applyNumberFormat="1" applyFont="1" applyFill="1" applyBorder="1" applyAlignment="1">
      <alignment horizontal="center"/>
    </xf>
    <xf numFmtId="3" fontId="6" fillId="2" borderId="11" xfId="1" applyNumberFormat="1" applyFont="1" applyFill="1" applyBorder="1"/>
    <xf numFmtId="164" fontId="6" fillId="2" borderId="11" xfId="1" applyNumberFormat="1" applyFont="1" applyFill="1" applyBorder="1"/>
    <xf numFmtId="3" fontId="5" fillId="2" borderId="26" xfId="1" applyNumberFormat="1" applyFont="1" applyFill="1" applyBorder="1" applyAlignment="1">
      <alignment horizontal="left"/>
    </xf>
    <xf numFmtId="164" fontId="6" fillId="2" borderId="26" xfId="1" applyNumberFormat="1" applyFont="1" applyFill="1" applyBorder="1" applyAlignment="1">
      <alignment horizontal="center"/>
    </xf>
    <xf numFmtId="3" fontId="6" fillId="2" borderId="26" xfId="1" applyNumberFormat="1" applyFont="1" applyFill="1" applyBorder="1"/>
    <xf numFmtId="164" fontId="6" fillId="2" borderId="26" xfId="1" applyNumberFormat="1" applyFont="1" applyFill="1" applyBorder="1"/>
    <xf numFmtId="3" fontId="5" fillId="2" borderId="32" xfId="1" applyNumberFormat="1" applyFont="1" applyFill="1" applyBorder="1" applyAlignment="1">
      <alignment horizontal="left"/>
    </xf>
    <xf numFmtId="0" fontId="6" fillId="2" borderId="8" xfId="1" applyFont="1" applyFill="1" applyBorder="1"/>
    <xf numFmtId="3" fontId="6" fillId="2" borderId="0" xfId="1" applyNumberFormat="1" applyFont="1" applyFill="1"/>
    <xf numFmtId="0" fontId="5" fillId="2" borderId="8" xfId="1" applyFont="1" applyFill="1" applyBorder="1" applyAlignment="1">
      <alignment horizontal="left"/>
    </xf>
    <xf numFmtId="3" fontId="5" fillId="2" borderId="8" xfId="1" applyNumberFormat="1" applyFont="1" applyFill="1" applyBorder="1"/>
    <xf numFmtId="164" fontId="5" fillId="2" borderId="8" xfId="1" applyNumberFormat="1" applyFont="1" applyFill="1" applyBorder="1"/>
    <xf numFmtId="0" fontId="5" fillId="15" borderId="8" xfId="1" applyFont="1" applyFill="1" applyBorder="1" applyAlignment="1">
      <alignment horizontal="left"/>
    </xf>
    <xf numFmtId="164" fontId="6" fillId="15" borderId="8" xfId="1" applyNumberFormat="1" applyFont="1" applyFill="1" applyBorder="1" applyAlignment="1">
      <alignment horizontal="center"/>
    </xf>
    <xf numFmtId="3" fontId="6" fillId="15" borderId="8" xfId="1" applyNumberFormat="1" applyFont="1" applyFill="1" applyBorder="1"/>
    <xf numFmtId="164" fontId="6" fillId="15" borderId="8" xfId="1" applyNumberFormat="1" applyFont="1" applyFill="1" applyBorder="1"/>
    <xf numFmtId="3" fontId="5" fillId="2" borderId="0" xfId="1" applyNumberFormat="1" applyFont="1" applyFill="1"/>
    <xf numFmtId="0" fontId="5" fillId="2" borderId="8" xfId="1" applyFont="1" applyFill="1" applyBorder="1"/>
    <xf numFmtId="3" fontId="5" fillId="14" borderId="11" xfId="1" applyNumberFormat="1" applyFont="1" applyFill="1" applyBorder="1" applyAlignment="1">
      <alignment horizontal="left"/>
    </xf>
    <xf numFmtId="164" fontId="6" fillId="14" borderId="11" xfId="1" applyNumberFormat="1" applyFont="1" applyFill="1" applyBorder="1" applyAlignment="1">
      <alignment horizontal="center"/>
    </xf>
    <xf numFmtId="3" fontId="6" fillId="14" borderId="11" xfId="1" applyNumberFormat="1" applyFont="1" applyFill="1" applyBorder="1"/>
    <xf numFmtId="164" fontId="6" fillId="14" borderId="11" xfId="1" applyNumberFormat="1" applyFont="1" applyFill="1" applyBorder="1"/>
    <xf numFmtId="3" fontId="5" fillId="14" borderId="26" xfId="1" applyNumberFormat="1" applyFont="1" applyFill="1" applyBorder="1" applyAlignment="1">
      <alignment horizontal="left"/>
    </xf>
    <xf numFmtId="164" fontId="6" fillId="14" borderId="26" xfId="1" applyNumberFormat="1" applyFont="1" applyFill="1" applyBorder="1" applyAlignment="1">
      <alignment horizontal="center"/>
    </xf>
    <xf numFmtId="3" fontId="6" fillId="14" borderId="26" xfId="1" applyNumberFormat="1" applyFont="1" applyFill="1" applyBorder="1"/>
    <xf numFmtId="164" fontId="6" fillId="14" borderId="26" xfId="1" applyNumberFormat="1" applyFont="1" applyFill="1" applyBorder="1"/>
    <xf numFmtId="0" fontId="6" fillId="2" borderId="0" xfId="1" applyFont="1" applyFill="1" applyAlignment="1">
      <alignment horizontal="center"/>
    </xf>
    <xf numFmtId="164" fontId="6" fillId="2" borderId="8" xfId="1" applyNumberFormat="1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 vertical="center" wrapText="1"/>
    </xf>
    <xf numFmtId="3" fontId="19" fillId="13" borderId="8" xfId="0" applyNumberFormat="1" applyFont="1" applyFill="1" applyBorder="1" applyAlignment="1">
      <alignment horizontal="center" vertical="center" wrapText="1"/>
    </xf>
    <xf numFmtId="3" fontId="5" fillId="14" borderId="8" xfId="0" applyNumberFormat="1" applyFont="1" applyFill="1" applyBorder="1" applyAlignment="1">
      <alignment horizontal="left"/>
    </xf>
    <xf numFmtId="164" fontId="6" fillId="14" borderId="8" xfId="0" applyNumberFormat="1" applyFont="1" applyFill="1" applyBorder="1" applyAlignment="1">
      <alignment horizontal="center"/>
    </xf>
    <xf numFmtId="3" fontId="6" fillId="14" borderId="8" xfId="0" applyNumberFormat="1" applyFont="1" applyFill="1" applyBorder="1"/>
    <xf numFmtId="164" fontId="6" fillId="14" borderId="8" xfId="0" applyNumberFormat="1" applyFont="1" applyFill="1" applyBorder="1"/>
    <xf numFmtId="3" fontId="5" fillId="14" borderId="11" xfId="0" applyNumberFormat="1" applyFont="1" applyFill="1" applyBorder="1" applyAlignment="1">
      <alignment horizontal="left"/>
    </xf>
    <xf numFmtId="164" fontId="6" fillId="14" borderId="11" xfId="0" applyNumberFormat="1" applyFont="1" applyFill="1" applyBorder="1" applyAlignment="1">
      <alignment horizontal="center"/>
    </xf>
    <xf numFmtId="3" fontId="6" fillId="14" borderId="11" xfId="0" applyNumberFormat="1" applyFont="1" applyFill="1" applyBorder="1"/>
    <xf numFmtId="164" fontId="6" fillId="14" borderId="11" xfId="0" applyNumberFormat="1" applyFont="1" applyFill="1" applyBorder="1"/>
    <xf numFmtId="0" fontId="5" fillId="15" borderId="26" xfId="0" applyFont="1" applyFill="1" applyBorder="1" applyAlignment="1">
      <alignment horizontal="left"/>
    </xf>
    <xf numFmtId="164" fontId="6" fillId="15" borderId="26" xfId="0" applyNumberFormat="1" applyFont="1" applyFill="1" applyBorder="1" applyAlignment="1">
      <alignment horizontal="center"/>
    </xf>
    <xf numFmtId="3" fontId="6" fillId="15" borderId="26" xfId="0" applyNumberFormat="1" applyFont="1" applyFill="1" applyBorder="1"/>
    <xf numFmtId="164" fontId="6" fillId="15" borderId="26" xfId="0" applyNumberFormat="1" applyFont="1" applyFill="1" applyBorder="1"/>
    <xf numFmtId="3" fontId="5" fillId="2" borderId="8" xfId="0" applyNumberFormat="1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center"/>
    </xf>
    <xf numFmtId="3" fontId="6" fillId="2" borderId="8" xfId="0" applyNumberFormat="1" applyFont="1" applyFill="1" applyBorder="1"/>
    <xf numFmtId="164" fontId="6" fillId="2" borderId="8" xfId="0" applyNumberFormat="1" applyFont="1" applyFill="1" applyBorder="1"/>
    <xf numFmtId="164" fontId="6" fillId="2" borderId="8" xfId="1" applyNumberFormat="1" applyFont="1" applyFill="1" applyBorder="1" applyAlignment="1">
      <alignment horizontal="center"/>
    </xf>
    <xf numFmtId="3" fontId="5" fillId="2" borderId="42" xfId="1" applyNumberFormat="1" applyFont="1" applyFill="1" applyBorder="1" applyAlignment="1">
      <alignment horizontal="left"/>
    </xf>
    <xf numFmtId="3" fontId="5" fillId="15" borderId="26" xfId="1" applyNumberFormat="1" applyFont="1" applyFill="1" applyBorder="1" applyAlignment="1">
      <alignment horizontal="left"/>
    </xf>
    <xf numFmtId="164" fontId="6" fillId="15" borderId="26" xfId="1" applyNumberFormat="1" applyFont="1" applyFill="1" applyBorder="1" applyAlignment="1">
      <alignment horizontal="center"/>
    </xf>
    <xf numFmtId="3" fontId="6" fillId="15" borderId="26" xfId="1" applyNumberFormat="1" applyFont="1" applyFill="1" applyBorder="1"/>
    <xf numFmtId="164" fontId="6" fillId="15" borderId="26" xfId="1" applyNumberFormat="1" applyFont="1" applyFill="1" applyBorder="1"/>
    <xf numFmtId="0" fontId="13" fillId="2" borderId="0" xfId="1" applyFont="1" applyFill="1"/>
    <xf numFmtId="3" fontId="13" fillId="2" borderId="0" xfId="1" applyNumberFormat="1" applyFont="1" applyFill="1"/>
    <xf numFmtId="0" fontId="20" fillId="13" borderId="8" xfId="1" applyFont="1" applyFill="1" applyBorder="1" applyAlignment="1">
      <alignment horizontal="center" vertical="center" wrapText="1"/>
    </xf>
    <xf numFmtId="3" fontId="20" fillId="13" borderId="8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/>
    </xf>
    <xf numFmtId="3" fontId="11" fillId="14" borderId="8" xfId="1" applyNumberFormat="1" applyFont="1" applyFill="1" applyBorder="1" applyAlignment="1">
      <alignment horizontal="left"/>
    </xf>
    <xf numFmtId="164" fontId="13" fillId="14" borderId="8" xfId="1" applyNumberFormat="1" applyFont="1" applyFill="1" applyBorder="1" applyAlignment="1">
      <alignment horizontal="center"/>
    </xf>
    <xf numFmtId="3" fontId="13" fillId="14" borderId="8" xfId="1" applyNumberFormat="1" applyFont="1" applyFill="1" applyBorder="1"/>
    <xf numFmtId="164" fontId="13" fillId="14" borderId="8" xfId="1" applyNumberFormat="1" applyFont="1" applyFill="1" applyBorder="1"/>
    <xf numFmtId="0" fontId="11" fillId="2" borderId="0" xfId="1" applyFont="1" applyFill="1"/>
    <xf numFmtId="0" fontId="11" fillId="8" borderId="8" xfId="1" applyFont="1" applyFill="1" applyBorder="1" applyAlignment="1">
      <alignment horizontal="left"/>
    </xf>
    <xf numFmtId="164" fontId="13" fillId="8" borderId="8" xfId="1" applyNumberFormat="1" applyFont="1" applyFill="1" applyBorder="1" applyAlignment="1">
      <alignment horizontal="center"/>
    </xf>
    <xf numFmtId="3" fontId="13" fillId="8" borderId="8" xfId="1" applyNumberFormat="1" applyFont="1" applyFill="1" applyBorder="1"/>
    <xf numFmtId="164" fontId="13" fillId="8" borderId="8" xfId="1" applyNumberFormat="1" applyFont="1" applyFill="1" applyBorder="1"/>
    <xf numFmtId="3" fontId="11" fillId="2" borderId="8" xfId="1" applyNumberFormat="1" applyFont="1" applyFill="1" applyBorder="1" applyAlignment="1">
      <alignment horizontal="left"/>
    </xf>
    <xf numFmtId="164" fontId="13" fillId="2" borderId="8" xfId="1" applyNumberFormat="1" applyFont="1" applyFill="1" applyBorder="1" applyAlignment="1">
      <alignment horizontal="center"/>
    </xf>
    <xf numFmtId="3" fontId="13" fillId="2" borderId="8" xfId="1" applyNumberFormat="1" applyFont="1" applyFill="1" applyBorder="1"/>
    <xf numFmtId="164" fontId="13" fillId="2" borderId="8" xfId="1" applyNumberFormat="1" applyFont="1" applyFill="1" applyBorder="1"/>
    <xf numFmtId="3" fontId="11" fillId="2" borderId="11" xfId="1" applyNumberFormat="1" applyFont="1" applyFill="1" applyBorder="1" applyAlignment="1">
      <alignment horizontal="left"/>
    </xf>
    <xf numFmtId="164" fontId="13" fillId="2" borderId="11" xfId="1" applyNumberFormat="1" applyFont="1" applyFill="1" applyBorder="1" applyAlignment="1">
      <alignment horizontal="center"/>
    </xf>
    <xf numFmtId="3" fontId="13" fillId="2" borderId="11" xfId="1" applyNumberFormat="1" applyFont="1" applyFill="1" applyBorder="1"/>
    <xf numFmtId="164" fontId="13" fillId="2" borderId="11" xfId="1" applyNumberFormat="1" applyFont="1" applyFill="1" applyBorder="1"/>
    <xf numFmtId="3" fontId="11" fillId="2" borderId="26" xfId="1" applyNumberFormat="1" applyFont="1" applyFill="1" applyBorder="1" applyAlignment="1">
      <alignment horizontal="left"/>
    </xf>
    <xf numFmtId="164" fontId="13" fillId="2" borderId="26" xfId="1" applyNumberFormat="1" applyFont="1" applyFill="1" applyBorder="1" applyAlignment="1">
      <alignment horizontal="center"/>
    </xf>
    <xf numFmtId="3" fontId="13" fillId="2" borderId="26" xfId="1" applyNumberFormat="1" applyFont="1" applyFill="1" applyBorder="1"/>
    <xf numFmtId="164" fontId="13" fillId="2" borderId="26" xfId="1" applyNumberFormat="1" applyFont="1" applyFill="1" applyBorder="1"/>
    <xf numFmtId="3" fontId="11" fillId="14" borderId="8" xfId="15" applyNumberFormat="1" applyFont="1" applyFill="1" applyBorder="1" applyAlignment="1">
      <alignment horizontal="left"/>
    </xf>
    <xf numFmtId="3" fontId="11" fillId="14" borderId="11" xfId="15" applyNumberFormat="1" applyFont="1" applyFill="1" applyBorder="1" applyAlignment="1">
      <alignment horizontal="left"/>
    </xf>
    <xf numFmtId="164" fontId="13" fillId="14" borderId="11" xfId="1" applyNumberFormat="1" applyFont="1" applyFill="1" applyBorder="1" applyAlignment="1">
      <alignment horizontal="center"/>
    </xf>
    <xf numFmtId="3" fontId="13" fillId="14" borderId="11" xfId="1" applyNumberFormat="1" applyFont="1" applyFill="1" applyBorder="1"/>
    <xf numFmtId="164" fontId="13" fillId="14" borderId="11" xfId="1" applyNumberFormat="1" applyFont="1" applyFill="1" applyBorder="1"/>
    <xf numFmtId="3" fontId="11" fillId="14" borderId="26" xfId="15" applyNumberFormat="1" applyFont="1" applyFill="1" applyBorder="1" applyAlignment="1">
      <alignment horizontal="left"/>
    </xf>
    <xf numFmtId="164" fontId="13" fillId="14" borderId="26" xfId="1" applyNumberFormat="1" applyFont="1" applyFill="1" applyBorder="1" applyAlignment="1">
      <alignment horizontal="center"/>
    </xf>
    <xf numFmtId="3" fontId="13" fillId="14" borderId="26" xfId="1" applyNumberFormat="1" applyFont="1" applyFill="1" applyBorder="1"/>
    <xf numFmtId="164" fontId="13" fillId="14" borderId="26" xfId="1" applyNumberFormat="1" applyFont="1" applyFill="1" applyBorder="1"/>
    <xf numFmtId="3" fontId="11" fillId="8" borderId="8" xfId="15" applyNumberFormat="1" applyFont="1" applyFill="1" applyBorder="1" applyAlignment="1">
      <alignment horizontal="left"/>
    </xf>
    <xf numFmtId="3" fontId="11" fillId="6" borderId="8" xfId="15" applyNumberFormat="1" applyFont="1" applyFill="1" applyBorder="1" applyAlignment="1">
      <alignment horizontal="left"/>
    </xf>
    <xf numFmtId="3" fontId="11" fillId="2" borderId="8" xfId="15" applyNumberFormat="1" applyFont="1" applyFill="1" applyBorder="1" applyAlignment="1">
      <alignment horizontal="left"/>
    </xf>
    <xf numFmtId="0" fontId="1" fillId="15" borderId="0" xfId="0" applyFont="1" applyFill="1"/>
    <xf numFmtId="0" fontId="1" fillId="0" borderId="0" xfId="0" applyFont="1"/>
    <xf numFmtId="0" fontId="1" fillId="0" borderId="42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3" fontId="11" fillId="6" borderId="8" xfId="1" applyNumberFormat="1" applyFont="1" applyFill="1" applyBorder="1" applyAlignment="1">
      <alignment horizontal="left"/>
    </xf>
    <xf numFmtId="164" fontId="13" fillId="6" borderId="8" xfId="1" applyNumberFormat="1" applyFont="1" applyFill="1" applyBorder="1"/>
    <xf numFmtId="164" fontId="1" fillId="0" borderId="8" xfId="0" applyNumberFormat="1" applyFont="1" applyBorder="1"/>
    <xf numFmtId="9" fontId="1" fillId="0" borderId="8" xfId="13" applyFont="1" applyBorder="1" applyAlignment="1">
      <alignment horizontal="right" vertical="center" wrapText="1"/>
    </xf>
    <xf numFmtId="9" fontId="1" fillId="0" borderId="8" xfId="13" applyFont="1" applyBorder="1"/>
    <xf numFmtId="0" fontId="1" fillId="6" borderId="8" xfId="0" applyFont="1" applyFill="1" applyBorder="1"/>
    <xf numFmtId="164" fontId="1" fillId="6" borderId="8" xfId="0" applyNumberFormat="1" applyFont="1" applyFill="1" applyBorder="1"/>
    <xf numFmtId="0" fontId="11" fillId="6" borderId="8" xfId="1" applyFont="1" applyFill="1" applyBorder="1" applyAlignment="1">
      <alignment horizontal="left"/>
    </xf>
    <xf numFmtId="164" fontId="13" fillId="6" borderId="0" xfId="1" applyNumberFormat="1" applyFont="1" applyFill="1" applyBorder="1"/>
    <xf numFmtId="0" fontId="21" fillId="15" borderId="0" xfId="1" applyFont="1" applyFill="1"/>
    <xf numFmtId="2" fontId="22" fillId="11" borderId="8" xfId="1" applyNumberFormat="1" applyFont="1" applyFill="1" applyBorder="1" applyAlignment="1">
      <alignment horizontal="center" vertical="center" wrapText="1"/>
    </xf>
    <xf numFmtId="2" fontId="23" fillId="11" borderId="8" xfId="1" applyNumberFormat="1" applyFont="1" applyFill="1" applyBorder="1" applyAlignment="1">
      <alignment horizontal="center" vertical="center" wrapText="1"/>
    </xf>
    <xf numFmtId="2" fontId="22" fillId="11" borderId="8" xfId="1" applyNumberFormat="1" applyFont="1" applyFill="1" applyBorder="1" applyAlignment="1">
      <alignment vertical="center" wrapText="1"/>
    </xf>
    <xf numFmtId="2" fontId="22" fillId="6" borderId="8" xfId="1" applyNumberFormat="1" applyFont="1" applyFill="1" applyBorder="1" applyAlignment="1">
      <alignment horizontal="center" vertical="center" wrapText="1"/>
    </xf>
    <xf numFmtId="1" fontId="22" fillId="11" borderId="8" xfId="1" applyNumberFormat="1" applyFont="1" applyFill="1" applyBorder="1" applyAlignment="1">
      <alignment horizontal="center" vertical="center" wrapText="1"/>
    </xf>
    <xf numFmtId="0" fontId="21" fillId="15" borderId="37" xfId="1" applyFont="1" applyFill="1" applyBorder="1"/>
    <xf numFmtId="0" fontId="1" fillId="15" borderId="38" xfId="0" applyFont="1" applyFill="1" applyBorder="1"/>
    <xf numFmtId="0" fontId="1" fillId="15" borderId="39" xfId="0" applyFont="1" applyFill="1" applyBorder="1"/>
    <xf numFmtId="0" fontId="1" fillId="15" borderId="42" xfId="0" applyFont="1" applyFill="1" applyBorder="1"/>
    <xf numFmtId="0" fontId="1" fillId="15" borderId="36" xfId="0" applyFont="1" applyFill="1" applyBorder="1"/>
    <xf numFmtId="0" fontId="1" fillId="15" borderId="43" xfId="0" applyFont="1" applyFill="1" applyBorder="1"/>
    <xf numFmtId="0" fontId="20" fillId="13" borderId="26" xfId="1" applyFont="1" applyFill="1" applyBorder="1" applyAlignment="1">
      <alignment horizontal="center" vertical="center" wrapText="1"/>
    </xf>
    <xf numFmtId="0" fontId="22" fillId="9" borderId="8" xfId="1" applyFont="1" applyFill="1" applyBorder="1" applyAlignment="1">
      <alignment horizontal="center" vertical="center" wrapText="1"/>
    </xf>
    <xf numFmtId="0" fontId="23" fillId="9" borderId="8" xfId="1" applyFont="1" applyFill="1" applyBorder="1" applyAlignment="1">
      <alignment horizontal="center" vertical="center" wrapText="1"/>
    </xf>
    <xf numFmtId="0" fontId="22" fillId="9" borderId="8" xfId="1" applyFont="1" applyFill="1" applyBorder="1" applyAlignment="1">
      <alignment vertical="center" wrapText="1"/>
    </xf>
    <xf numFmtId="0" fontId="22" fillId="6" borderId="8" xfId="1" applyFont="1" applyFill="1" applyBorder="1" applyAlignment="1">
      <alignment horizontal="center" vertical="center" wrapText="1"/>
    </xf>
    <xf numFmtId="10" fontId="22" fillId="6" borderId="8" xfId="1" applyNumberFormat="1" applyFont="1" applyFill="1" applyBorder="1" applyAlignment="1">
      <alignment horizontal="center" vertical="center" wrapText="1"/>
    </xf>
    <xf numFmtId="0" fontId="20" fillId="16" borderId="8" xfId="1" applyFont="1" applyFill="1" applyBorder="1" applyAlignment="1">
      <alignment horizontal="center" vertical="center" wrapText="1"/>
    </xf>
    <xf numFmtId="3" fontId="20" fillId="16" borderId="8" xfId="1" applyNumberFormat="1" applyFont="1" applyFill="1" applyBorder="1" applyAlignment="1">
      <alignment horizontal="center" vertical="center" wrapText="1"/>
    </xf>
    <xf numFmtId="0" fontId="20" fillId="17" borderId="8" xfId="1" applyFont="1" applyFill="1" applyBorder="1" applyAlignment="1">
      <alignment horizontal="center" vertical="center" wrapText="1"/>
    </xf>
    <xf numFmtId="3" fontId="20" fillId="17" borderId="8" xfId="1" applyNumberFormat="1" applyFont="1" applyFill="1" applyBorder="1" applyAlignment="1">
      <alignment horizontal="center" vertical="center" wrapText="1"/>
    </xf>
    <xf numFmtId="14" fontId="20" fillId="17" borderId="8" xfId="1" applyNumberFormat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 wrapText="1"/>
    </xf>
    <xf numFmtId="14" fontId="20" fillId="3" borderId="8" xfId="1" applyNumberFormat="1" applyFont="1" applyFill="1" applyBorder="1" applyAlignment="1">
      <alignment horizontal="center" vertical="center" wrapText="1"/>
    </xf>
    <xf numFmtId="14" fontId="20" fillId="16" borderId="8" xfId="1" applyNumberFormat="1" applyFont="1" applyFill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center" vertical="center" wrapText="1"/>
    </xf>
    <xf numFmtId="3" fontId="11" fillId="5" borderId="8" xfId="1" applyNumberFormat="1" applyFont="1" applyFill="1" applyBorder="1" applyAlignment="1">
      <alignment horizontal="center" vertical="center" wrapText="1"/>
    </xf>
    <xf numFmtId="14" fontId="24" fillId="5" borderId="8" xfId="1" applyNumberFormat="1" applyFont="1" applyFill="1" applyBorder="1" applyAlignment="1">
      <alignment horizontal="center" vertical="center" wrapText="1"/>
    </xf>
    <xf numFmtId="10" fontId="25" fillId="18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6" fillId="0" borderId="8" xfId="0" applyFont="1" applyBorder="1" applyAlignment="1">
      <alignment horizontal="center"/>
    </xf>
    <xf numFmtId="164" fontId="27" fillId="0" borderId="8" xfId="0" applyNumberFormat="1" applyFont="1" applyBorder="1"/>
    <xf numFmtId="0" fontId="15" fillId="0" borderId="8" xfId="0" applyFont="1" applyBorder="1" applyAlignment="1">
      <alignment horizontal="right"/>
    </xf>
    <xf numFmtId="164" fontId="15" fillId="0" borderId="8" xfId="0" applyNumberFormat="1" applyFont="1" applyBorder="1" applyAlignment="1">
      <alignment horizontal="right"/>
    </xf>
    <xf numFmtId="164" fontId="0" fillId="0" borderId="8" xfId="0" applyNumberFormat="1" applyBorder="1"/>
    <xf numFmtId="1" fontId="0" fillId="0" borderId="8" xfId="0" applyNumberFormat="1" applyBorder="1"/>
    <xf numFmtId="1" fontId="0" fillId="0" borderId="8" xfId="0" applyNumberFormat="1" applyFont="1" applyBorder="1"/>
    <xf numFmtId="0" fontId="15" fillId="0" borderId="8" xfId="0" applyFont="1" applyBorder="1" applyAlignment="1">
      <alignment horizontal="left"/>
    </xf>
    <xf numFmtId="0" fontId="0" fillId="0" borderId="8" xfId="0" applyBorder="1" applyAlignment="1">
      <alignment horizontal="right"/>
    </xf>
    <xf numFmtId="164" fontId="0" fillId="0" borderId="8" xfId="0" applyNumberFormat="1" applyFont="1" applyBorder="1" applyAlignment="1">
      <alignment horizontal="right"/>
    </xf>
    <xf numFmtId="0" fontId="0" fillId="0" borderId="8" xfId="0" applyFont="1" applyBorder="1" applyAlignment="1">
      <alignment horizontal="left"/>
    </xf>
    <xf numFmtId="0" fontId="0" fillId="0" borderId="8" xfId="0" applyFont="1" applyBorder="1"/>
    <xf numFmtId="0" fontId="2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horizontal="right"/>
    </xf>
    <xf numFmtId="0" fontId="0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2" fontId="27" fillId="0" borderId="8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right"/>
    </xf>
    <xf numFmtId="0" fontId="26" fillId="0" borderId="8" xfId="0" applyFont="1" applyBorder="1"/>
    <xf numFmtId="0" fontId="8" fillId="2" borderId="0" xfId="2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4" borderId="23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 wrapText="1"/>
    </xf>
    <xf numFmtId="0" fontId="6" fillId="5" borderId="2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5" fillId="5" borderId="26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30" xfId="1" applyFont="1" applyFill="1" applyBorder="1" applyAlignment="1">
      <alignment horizontal="center" vertical="center"/>
    </xf>
    <xf numFmtId="164" fontId="6" fillId="2" borderId="32" xfId="1" applyNumberFormat="1" applyFont="1" applyFill="1" applyBorder="1" applyAlignment="1">
      <alignment horizontal="center"/>
    </xf>
    <xf numFmtId="164" fontId="6" fillId="2" borderId="34" xfId="1" applyNumberFormat="1" applyFont="1" applyFill="1" applyBorder="1" applyAlignment="1">
      <alignment horizontal="center"/>
    </xf>
    <xf numFmtId="164" fontId="6" fillId="2" borderId="35" xfId="1" applyNumberFormat="1" applyFont="1" applyFill="1" applyBorder="1" applyAlignment="1">
      <alignment horizontal="center"/>
    </xf>
    <xf numFmtId="0" fontId="20" fillId="13" borderId="28" xfId="1" applyFont="1" applyFill="1" applyBorder="1" applyAlignment="1">
      <alignment horizontal="center" vertical="center" wrapText="1"/>
    </xf>
    <xf numFmtId="0" fontId="20" fillId="13" borderId="26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41" xfId="0" applyFont="1" applyBorder="1" applyAlignment="1">
      <alignment horizontal="left" vertical="top" wrapText="1"/>
    </xf>
  </cellXfs>
  <cellStyles count="16">
    <cellStyle name="Hipervínculo" xfId="3" builtinId="8"/>
    <cellStyle name="Hipervínculo 2" xfId="4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Normal" xfId="0" builtinId="0"/>
    <cellStyle name="Normal 2" xfId="1"/>
    <cellStyle name="Normal 2 2" xfId="15"/>
    <cellStyle name="Normal 3" xfId="2"/>
    <cellStyle name="Normal 3 2" xfId="5"/>
    <cellStyle name="Normal 8" xfId="6"/>
    <cellStyle name="Porcentaje" xfId="13" builtinId="5"/>
    <cellStyle name="Porcentaje 2" xfId="14"/>
  </cellStyles>
  <dxfs count="1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9BE-B643-A6F6-E6269F61AEB0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9BE-B643-A6F6-E6269F61AEB0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9BE-B643-A6F6-E6269F61AEB0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9BE-B643-A6F6-E6269F61AEB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9BE-B643-A6F6-E6269F61AEB0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9BE-B643-A6F6-E6269F61AEB0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9BE-B643-A6F6-E6269F61AEB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9BE-B643-A6F6-E6269F61AEB0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9BE-B643-A6F6-E6269F61AEB0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9BE-B643-A6F6-E6269F61AEB0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9BE-B643-A6F6-E6269F61AEB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9BE-B643-A6F6-E6269F61AEB0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9BE-B643-A6F6-E6269F61AEB0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9BE-B643-A6F6-E6269F61AEB0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9BE-B643-A6F6-E6269F61AEB0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9BE-B643-A6F6-E6269F61AEB0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9BE-B643-A6F6-E6269F61AEB0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9BE-B643-A6F6-E6269F61AEB0}"/>
              </c:ext>
            </c:extLst>
          </c:dPt>
          <c:dPt>
            <c:idx val="18"/>
            <c:invertIfNegative val="0"/>
            <c:bubble3D val="0"/>
            <c:spPr>
              <a:solidFill>
                <a:srgbClr val="D883FF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9BE-B643-A6F6-E6269F61AEB0}"/>
              </c:ext>
            </c:extLst>
          </c:dPt>
          <c:dPt>
            <c:idx val="19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9BE-B643-A6F6-E6269F61AEB0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49BE-B643-A6F6-E6269F61AEB0}"/>
              </c:ext>
            </c:extLst>
          </c:dPt>
          <c:dPt>
            <c:idx val="21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9BE-B643-A6F6-E6269F61AEB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9BE-B643-A6F6-E6269F61AE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RESUMEN!$B$14:$B$36</c:f>
              <c:strCache>
                <c:ptCount val="23"/>
                <c:pt idx="0">
                  <c:v>P 2005 YHR</c:v>
                </c:pt>
                <c:pt idx="1">
                  <c:v>NORD ACRUX PW</c:v>
                </c:pt>
                <c:pt idx="2">
                  <c:v>P 1815 VYHR</c:v>
                </c:pt>
                <c:pt idx="3">
                  <c:v>DM 2772 VT3P</c:v>
                </c:pt>
                <c:pt idx="4">
                  <c:v>DK 69-10 VT3P</c:v>
                </c:pt>
                <c:pt idx="5">
                  <c:v>NS 7761 VT3P</c:v>
                </c:pt>
                <c:pt idx="6">
                  <c:v>LT 721 VT3P</c:v>
                </c:pt>
                <c:pt idx="7">
                  <c:v>MS 7123 PW</c:v>
                </c:pt>
                <c:pt idx="8">
                  <c:v>DK 72-10 VT3P </c:v>
                </c:pt>
                <c:pt idx="9">
                  <c:v>DK 72-20 VT3P</c:v>
                </c:pt>
                <c:pt idx="10">
                  <c:v>NEXT 22.6 PW</c:v>
                </c:pt>
                <c:pt idx="11">
                  <c:v>SYN 848 VIP3</c:v>
                </c:pt>
                <c:pt idx="12">
                  <c:v>DK 73-20 VT3P</c:v>
                </c:pt>
                <c:pt idx="13">
                  <c:v>NS 7784 VT3P</c:v>
                </c:pt>
                <c:pt idx="14">
                  <c:v>NORD BORAX PW</c:v>
                </c:pt>
                <c:pt idx="15">
                  <c:v>P 2109 YHR</c:v>
                </c:pt>
                <c:pt idx="16">
                  <c:v>LT 722 VT3P</c:v>
                </c:pt>
                <c:pt idx="17">
                  <c:v>KM 4500 GL STACK</c:v>
                </c:pt>
                <c:pt idx="18">
                  <c:v>SRM 566 VT3P</c:v>
                </c:pt>
                <c:pt idx="19">
                  <c:v>DS 507 PW</c:v>
                </c:pt>
                <c:pt idx="20">
                  <c:v>MST 120-19</c:v>
                </c:pt>
                <c:pt idx="21">
                  <c:v>NEXT 20.6 PW</c:v>
                </c:pt>
                <c:pt idx="22">
                  <c:v>LG 30775 VT3P</c:v>
                </c:pt>
              </c:strCache>
            </c:strRef>
          </c:cat>
          <c:val>
            <c:numRef>
              <c:f>RESUMEN!$M$14:$M$36</c:f>
              <c:numCache>
                <c:formatCode>0.0</c:formatCode>
                <c:ptCount val="23"/>
                <c:pt idx="0">
                  <c:v>107.73836630378628</c:v>
                </c:pt>
                <c:pt idx="1">
                  <c:v>104.13650239363061</c:v>
                </c:pt>
                <c:pt idx="2">
                  <c:v>103.67020990852468</c:v>
                </c:pt>
                <c:pt idx="3">
                  <c:v>102.14329123174875</c:v>
                </c:pt>
                <c:pt idx="4">
                  <c:v>101.80598371869235</c:v>
                </c:pt>
                <c:pt idx="5">
                  <c:v>101.75779902508337</c:v>
                </c:pt>
                <c:pt idx="6">
                  <c:v>101.60529326231396</c:v>
                </c:pt>
                <c:pt idx="7">
                  <c:v>101.32223648941596</c:v>
                </c:pt>
                <c:pt idx="8">
                  <c:v>100.85578795836214</c:v>
                </c:pt>
                <c:pt idx="9">
                  <c:v>100.81547344586222</c:v>
                </c:pt>
                <c:pt idx="10">
                  <c:v>100.53328611272812</c:v>
                </c:pt>
                <c:pt idx="11">
                  <c:v>100.19387844726322</c:v>
                </c:pt>
                <c:pt idx="12">
                  <c:v>100.18168655346747</c:v>
                </c:pt>
                <c:pt idx="13">
                  <c:v>99.939519368319154</c:v>
                </c:pt>
                <c:pt idx="14">
                  <c:v>99.467279566485658</c:v>
                </c:pt>
                <c:pt idx="15">
                  <c:v>99.243767019190187</c:v>
                </c:pt>
                <c:pt idx="16">
                  <c:v>99.038808516104694</c:v>
                </c:pt>
                <c:pt idx="17">
                  <c:v>98.148741136155252</c:v>
                </c:pt>
                <c:pt idx="18">
                  <c:v>97.773609465561947</c:v>
                </c:pt>
                <c:pt idx="19">
                  <c:v>96.720654020508363</c:v>
                </c:pt>
                <c:pt idx="20">
                  <c:v>95.992354927534166</c:v>
                </c:pt>
                <c:pt idx="21">
                  <c:v>94.639519406651402</c:v>
                </c:pt>
                <c:pt idx="22">
                  <c:v>93.113165397700996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BE-B643-A6F6-E6269F61A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448960"/>
        <c:axId val="130002304"/>
      </c:barChart>
      <c:catAx>
        <c:axId val="14544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002304"/>
        <c:crosses val="autoZero"/>
        <c:auto val="1"/>
        <c:lblAlgn val="ctr"/>
        <c:lblOffset val="100"/>
        <c:noMultiLvlLbl val="0"/>
      </c:catAx>
      <c:valAx>
        <c:axId val="130002304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44896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diamond"/>
            <c:size val="13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marker>
              <c:spPr>
                <a:solidFill>
                  <a:schemeClr val="bg1">
                    <a:lumMod val="65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F675-6842-A4ED-C7AFA8C6A70B}"/>
              </c:ext>
            </c:extLst>
          </c:dPt>
          <c:dPt>
            <c:idx val="3"/>
            <c:marker>
              <c:spPr>
                <a:solidFill>
                  <a:srgbClr val="0070C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675-6842-A4ED-C7AFA8C6A70B}"/>
              </c:ext>
            </c:extLst>
          </c:dPt>
          <c:dPt>
            <c:idx val="4"/>
            <c:marker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675-6842-A4ED-C7AFA8C6A70B}"/>
              </c:ext>
            </c:extLst>
          </c:dPt>
          <c:dPt>
            <c:idx val="5"/>
            <c:marker>
              <c:spPr>
                <a:solidFill>
                  <a:srgbClr val="FFFF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675-6842-A4ED-C7AFA8C6A70B}"/>
              </c:ext>
            </c:extLst>
          </c:dPt>
          <c:dPt>
            <c:idx val="6"/>
            <c:marker>
              <c:spPr>
                <a:solidFill>
                  <a:srgbClr val="FFC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675-6842-A4ED-C7AFA8C6A70B}"/>
              </c:ext>
            </c:extLst>
          </c:dPt>
          <c:dPt>
            <c:idx val="7"/>
            <c:marker>
              <c:spPr>
                <a:solidFill>
                  <a:srgbClr val="00B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675-6842-A4ED-C7AFA8C6A70B}"/>
              </c:ext>
            </c:extLst>
          </c:dPt>
          <c:dPt>
            <c:idx val="8"/>
            <c:marker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F675-6842-A4ED-C7AFA8C6A70B}"/>
              </c:ext>
            </c:extLst>
          </c:dPt>
          <c:dPt>
            <c:idx val="9"/>
            <c:marker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F675-6842-A4ED-C7AFA8C6A70B}"/>
              </c:ext>
            </c:extLst>
          </c:dPt>
          <c:dPt>
            <c:idx val="10"/>
            <c:marker>
              <c:spPr>
                <a:solidFill>
                  <a:srgbClr val="7030A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F675-6842-A4ED-C7AFA8C6A70B}"/>
              </c:ext>
            </c:extLst>
          </c:dPt>
          <c:dPt>
            <c:idx val="11"/>
            <c:marker>
              <c:spPr>
                <a:solidFill>
                  <a:schemeClr val="accent6">
                    <a:lumMod val="20000"/>
                    <a:lumOff val="80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F675-6842-A4ED-C7AFA8C6A70B}"/>
              </c:ext>
            </c:extLst>
          </c:dPt>
          <c:dPt>
            <c:idx val="12"/>
            <c:marker>
              <c:spPr>
                <a:solidFill>
                  <a:srgbClr val="92D05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F675-6842-A4ED-C7AFA8C6A70B}"/>
              </c:ext>
            </c:extLst>
          </c:dPt>
          <c:dPt>
            <c:idx val="13"/>
            <c:marker>
              <c:spPr>
                <a:solidFill>
                  <a:srgbClr val="FFFF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F675-6842-A4ED-C7AFA8C6A70B}"/>
              </c:ext>
            </c:extLst>
          </c:dPt>
          <c:dPt>
            <c:idx val="14"/>
            <c:marker>
              <c:spPr>
                <a:solidFill>
                  <a:schemeClr val="bg1">
                    <a:lumMod val="65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7BA3-7840-AD14-B64C8927F0ED}"/>
              </c:ext>
            </c:extLst>
          </c:dPt>
          <c:dPt>
            <c:idx val="16"/>
            <c:marker>
              <c:spPr>
                <a:solidFill>
                  <a:srgbClr val="FFC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0-7BA3-7840-AD14-B64C8927F0ED}"/>
              </c:ext>
            </c:extLst>
          </c:dPt>
          <c:dPt>
            <c:idx val="17"/>
            <c:marker>
              <c:spPr>
                <a:solidFill>
                  <a:schemeClr val="bg2">
                    <a:lumMod val="75000"/>
                  </a:schemeClr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7BA3-7840-AD14-B64C8927F0ED}"/>
              </c:ext>
            </c:extLst>
          </c:dPt>
          <c:dPt>
            <c:idx val="18"/>
            <c:marker>
              <c:spPr>
                <a:solidFill>
                  <a:srgbClr val="D883FF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2-7BA3-7840-AD14-B64C8927F0ED}"/>
              </c:ext>
            </c:extLst>
          </c:dPt>
          <c:dPt>
            <c:idx val="19"/>
            <c:marker>
              <c:spPr>
                <a:solidFill>
                  <a:srgbClr val="7030A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7BA3-7840-AD14-B64C8927F0ED}"/>
              </c:ext>
            </c:extLst>
          </c:dPt>
          <c:dPt>
            <c:idx val="20"/>
            <c:marker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4-7BA3-7840-AD14-B64C8927F0ED}"/>
              </c:ext>
            </c:extLst>
          </c:dPt>
          <c:dPt>
            <c:idx val="21"/>
            <c:marker>
              <c:spPr>
                <a:solidFill>
                  <a:srgbClr val="7030A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7BA3-7840-AD14-B64C8927F0ED}"/>
              </c:ext>
            </c:extLst>
          </c:dPt>
          <c:dPt>
            <c:idx val="22"/>
            <c:marker>
              <c:spPr>
                <a:solidFill>
                  <a:schemeClr val="accent5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7BA3-7840-AD14-B64C8927F0ED}"/>
              </c:ext>
            </c:extLst>
          </c:dPt>
          <c:xVal>
            <c:numRef>
              <c:f>RENDIMIENTO!$Q$14:$Q$36</c:f>
              <c:numCache>
                <c:formatCode>General</c:formatCode>
                <c:ptCount val="23"/>
                <c:pt idx="0">
                  <c:v>107.73836630378628</c:v>
                </c:pt>
                <c:pt idx="1">
                  <c:v>104.13650239363061</c:v>
                </c:pt>
                <c:pt idx="2">
                  <c:v>103.67020990852468</c:v>
                </c:pt>
                <c:pt idx="3">
                  <c:v>102.14329123174875</c:v>
                </c:pt>
                <c:pt idx="4">
                  <c:v>101.80598371869235</c:v>
                </c:pt>
                <c:pt idx="5">
                  <c:v>101.75779902508337</c:v>
                </c:pt>
                <c:pt idx="6">
                  <c:v>101.60529326231396</c:v>
                </c:pt>
                <c:pt idx="7">
                  <c:v>101.32223648941596</c:v>
                </c:pt>
                <c:pt idx="8">
                  <c:v>100.85578795836214</c:v>
                </c:pt>
                <c:pt idx="9">
                  <c:v>100.81547344586222</c:v>
                </c:pt>
                <c:pt idx="10">
                  <c:v>100.53328611272812</c:v>
                </c:pt>
                <c:pt idx="11">
                  <c:v>100.19387844726322</c:v>
                </c:pt>
                <c:pt idx="12">
                  <c:v>100.18168655346747</c:v>
                </c:pt>
                <c:pt idx="13">
                  <c:v>99.939519368319154</c:v>
                </c:pt>
                <c:pt idx="14">
                  <c:v>99.467279566485658</c:v>
                </c:pt>
                <c:pt idx="15">
                  <c:v>99.243767019190187</c:v>
                </c:pt>
                <c:pt idx="16">
                  <c:v>99.038808516104694</c:v>
                </c:pt>
                <c:pt idx="17">
                  <c:v>98.148741136155252</c:v>
                </c:pt>
                <c:pt idx="18">
                  <c:v>97.773609465561947</c:v>
                </c:pt>
                <c:pt idx="19">
                  <c:v>96.720654020508363</c:v>
                </c:pt>
                <c:pt idx="20">
                  <c:v>95.992354927534166</c:v>
                </c:pt>
                <c:pt idx="21">
                  <c:v>94.639519406651402</c:v>
                </c:pt>
                <c:pt idx="22">
                  <c:v>93.113165397700996</c:v>
                </c:pt>
              </c:numCache>
            </c:numRef>
          </c:xVal>
          <c:yVal>
            <c:numRef>
              <c:f>RENDIMIENTO!$P$14:$P$36</c:f>
              <c:numCache>
                <c:formatCode>General</c:formatCode>
                <c:ptCount val="23"/>
                <c:pt idx="0">
                  <c:v>1.1014419446231207</c:v>
                </c:pt>
                <c:pt idx="1">
                  <c:v>1.1024268539662343</c:v>
                </c:pt>
                <c:pt idx="2">
                  <c:v>1.0288146898810426</c:v>
                </c:pt>
                <c:pt idx="3">
                  <c:v>0.97046588096250364</c:v>
                </c:pt>
                <c:pt idx="4">
                  <c:v>0.97655566621736134</c:v>
                </c:pt>
                <c:pt idx="5">
                  <c:v>0.89701154282016504</c:v>
                </c:pt>
                <c:pt idx="6">
                  <c:v>1.071490407024982</c:v>
                </c:pt>
                <c:pt idx="7">
                  <c:v>1.0543146364737763</c:v>
                </c:pt>
                <c:pt idx="8">
                  <c:v>0.62881105967658801</c:v>
                </c:pt>
                <c:pt idx="9">
                  <c:v>0.9508309740837092</c:v>
                </c:pt>
                <c:pt idx="10">
                  <c:v>1.0329887832550997</c:v>
                </c:pt>
                <c:pt idx="11">
                  <c:v>1.0952692900274834</c:v>
                </c:pt>
                <c:pt idx="12">
                  <c:v>0.86656300369078076</c:v>
                </c:pt>
                <c:pt idx="13">
                  <c:v>0.94183526201379963</c:v>
                </c:pt>
                <c:pt idx="14">
                  <c:v>0.94963549309659956</c:v>
                </c:pt>
                <c:pt idx="15">
                  <c:v>1.0288976869681454</c:v>
                </c:pt>
                <c:pt idx="16">
                  <c:v>1.0947389494585298</c:v>
                </c:pt>
                <c:pt idx="17">
                  <c:v>1.1269172089693469</c:v>
                </c:pt>
                <c:pt idx="18">
                  <c:v>0.91462781362565437</c:v>
                </c:pt>
                <c:pt idx="19">
                  <c:v>0.90711946238803454</c:v>
                </c:pt>
                <c:pt idx="20">
                  <c:v>1.0498293890842967</c:v>
                </c:pt>
                <c:pt idx="21">
                  <c:v>0.86277500547761266</c:v>
                </c:pt>
                <c:pt idx="22">
                  <c:v>0.99042872546694938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75-6842-A4ED-C7AFA8C6A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005760"/>
        <c:axId val="130006336"/>
      </c:scatterChart>
      <c:valAx>
        <c:axId val="13000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006336"/>
        <c:crosses val="autoZero"/>
        <c:crossBetween val="midCat"/>
      </c:valAx>
      <c:valAx>
        <c:axId val="130006336"/>
        <c:scaling>
          <c:orientation val="minMax"/>
          <c:min val="0.6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005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s-E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</c:trendlineLbl>
          </c:trendline>
          <c:xVal>
            <c:numRef>
              <c:f>RENDIMIENTO!$C$13:$K$13</c:f>
              <c:numCache>
                <c:formatCode>#,##0</c:formatCode>
                <c:ptCount val="9"/>
                <c:pt idx="0">
                  <c:v>13052.663413456043</c:v>
                </c:pt>
                <c:pt idx="1">
                  <c:v>11495.797864812186</c:v>
                </c:pt>
                <c:pt idx="2">
                  <c:v>11053.395498190192</c:v>
                </c:pt>
                <c:pt idx="3">
                  <c:v>10681.625729960853</c:v>
                </c:pt>
                <c:pt idx="4">
                  <c:v>9386.5478116289123</c:v>
                </c:pt>
                <c:pt idx="5">
                  <c:v>9150</c:v>
                </c:pt>
                <c:pt idx="6">
                  <c:v>8996.8492775545237</c:v>
                </c:pt>
                <c:pt idx="7">
                  <c:v>8060</c:v>
                </c:pt>
                <c:pt idx="8">
                  <c:v>3598.8929511539509</c:v>
                </c:pt>
              </c:numCache>
            </c:numRef>
          </c:xVal>
          <c:yVal>
            <c:numRef>
              <c:f>RENDIMIENTO!$C$22:$K$22</c:f>
              <c:numCache>
                <c:formatCode>0.0</c:formatCode>
                <c:ptCount val="9"/>
                <c:pt idx="0">
                  <c:v>11953.815189217343</c:v>
                </c:pt>
                <c:pt idx="1">
                  <c:v>11528.134473445429</c:v>
                </c:pt>
                <c:pt idx="2">
                  <c:v>11434.597839063641</c:v>
                </c:pt>
                <c:pt idx="3">
                  <c:v>11170.313214198437</c:v>
                </c:pt>
                <c:pt idx="6">
                  <c:v>9392.0322434043137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9E-C041-853C-725722670EF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RENDIMIENTO!$P$11:$P$12</c:f>
              <c:numCache>
                <c:formatCode>General</c:formatCode>
                <c:ptCount val="2"/>
                <c:pt idx="0">
                  <c:v>0</c:v>
                </c:pt>
                <c:pt idx="1">
                  <c:v>16000</c:v>
                </c:pt>
              </c:numCache>
            </c:numRef>
          </c:xVal>
          <c:yVal>
            <c:numRef>
              <c:f>RENDIMIENTO!$Q$11:$Q$12</c:f>
              <c:numCache>
                <c:formatCode>General</c:formatCode>
                <c:ptCount val="2"/>
                <c:pt idx="0">
                  <c:v>0</c:v>
                </c:pt>
                <c:pt idx="1">
                  <c:v>16000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B9E-C041-853C-72572267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32864"/>
        <c:axId val="145933440"/>
      </c:scatterChart>
      <c:valAx>
        <c:axId val="14593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933440"/>
        <c:crosses val="autoZero"/>
        <c:crossBetween val="midCat"/>
      </c:valAx>
      <c:valAx>
        <c:axId val="1459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932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 zoomToFit="1"/>
  </sheetViews>
  <sheetProtection algorithmName="SHA-512" hashValue="nwKFkm3a+o/ZOfhQukAyC4d+9kkD34yquhvRa9LYrza4Fn2NMBEoJPlDehFiU6V+df34rRFyhpQeDmDAT6tkEg==" saltValue="7lslv00i6YMt227R3JI1yg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sheetProtection password="B37A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7.jpeg"/><Relationship Id="rId1" Type="http://schemas.openxmlformats.org/officeDocument/2006/relationships/image" Target="../media/image1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17</xdr:row>
      <xdr:rowOff>133350</xdr:rowOff>
    </xdr:from>
    <xdr:to>
      <xdr:col>5</xdr:col>
      <xdr:colOff>1693333</xdr:colOff>
      <xdr:row>21</xdr:row>
      <xdr:rowOff>76200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831555" y="4371975"/>
          <a:ext cx="1169459" cy="764381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3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4" name="3 Rectángulo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  <xdr:twoCellAnchor editAs="oneCell">
    <xdr:from>
      <xdr:col>13</xdr:col>
      <xdr:colOff>860778</xdr:colOff>
      <xdr:row>0</xdr:row>
      <xdr:rowOff>56443</xdr:rowOff>
    </xdr:from>
    <xdr:to>
      <xdr:col>15</xdr:col>
      <xdr:colOff>366890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D843F8A6-1B23-B24B-B58E-75C0DA3DC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2341" y="56443"/>
          <a:ext cx="855487" cy="6579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48846</xdr:colOff>
      <xdr:row>0</xdr:row>
      <xdr:rowOff>0</xdr:rowOff>
    </xdr:from>
    <xdr:to>
      <xdr:col>12</xdr:col>
      <xdr:colOff>683073</xdr:colOff>
      <xdr:row>1</xdr:row>
      <xdr:rowOff>155312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ED824C-539B-4248-83EC-588EE4B7F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0957" y="0"/>
          <a:ext cx="634227" cy="451645"/>
        </a:xfrm>
        <a:prstGeom prst="rect">
          <a:avLst/>
        </a:prstGeom>
      </xdr:spPr>
    </xdr:pic>
    <xdr:clientData/>
  </xdr:twoCellAnchor>
  <xdr:twoCellAnchor>
    <xdr:from>
      <xdr:col>12</xdr:col>
      <xdr:colOff>639222</xdr:colOff>
      <xdr:row>0</xdr:row>
      <xdr:rowOff>59703</xdr:rowOff>
    </xdr:from>
    <xdr:to>
      <xdr:col>13</xdr:col>
      <xdr:colOff>592667</xdr:colOff>
      <xdr:row>1</xdr:row>
      <xdr:rowOff>162278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FD095FA9-19DA-FD4F-B1F2-41A56FE3A7A5}"/>
            </a:ext>
          </a:extLst>
        </xdr:cNvPr>
        <xdr:cNvGrpSpPr>
          <a:grpSpLocks/>
        </xdr:cNvGrpSpPr>
      </xdr:nvGrpSpPr>
      <xdr:grpSpPr bwMode="auto">
        <a:xfrm>
          <a:off x="10386472" y="59703"/>
          <a:ext cx="726028" cy="398908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58C65436-8205-684A-812F-1167EF73965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5FFBCB4D-37D7-1E46-BF1B-60451E32AE31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0694" cy="627944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24C2399-BA54-9C40-A70C-E30FB896F5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0.81061</cdr:x>
      <cdr:y>0.12293</cdr:y>
    </cdr:from>
    <cdr:to>
      <cdr:x>0.90879</cdr:x>
      <cdr:y>0.16113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EDDF0E32-F853-C047-B322-3E5FBE0531CE}"/>
            </a:ext>
          </a:extLst>
        </cdr:cNvPr>
        <cdr:cNvSpPr txBox="1"/>
      </cdr:nvSpPr>
      <cdr:spPr>
        <a:xfrm xmlns:a="http://schemas.openxmlformats.org/drawingml/2006/main">
          <a:off x="7549457" y="745902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_tradnl" sz="1100"/>
            <a:t>P 2005 HYR</a:t>
          </a:r>
        </a:p>
      </cdr:txBody>
    </cdr:sp>
  </cdr:relSizeAnchor>
  <cdr:relSizeAnchor xmlns:cdr="http://schemas.openxmlformats.org/drawingml/2006/chartDrawing">
    <cdr:from>
      <cdr:x>0.60999</cdr:x>
      <cdr:y>0.11993</cdr:y>
    </cdr:from>
    <cdr:to>
      <cdr:x>0.70818</cdr:x>
      <cdr:y>0.15814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CE2D0F4B-7DD6-E54E-8C4C-583D4590E123}"/>
            </a:ext>
          </a:extLst>
        </cdr:cNvPr>
        <cdr:cNvSpPr txBox="1"/>
      </cdr:nvSpPr>
      <cdr:spPr>
        <a:xfrm xmlns:a="http://schemas.openxmlformats.org/drawingml/2006/main">
          <a:off x="5282909" y="753066"/>
          <a:ext cx="850393" cy="239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NORD ACRUX</a:t>
          </a:r>
          <a:r>
            <a:rPr lang="es-ES_tradnl" sz="1100" baseline="0"/>
            <a:t> PW</a:t>
          </a:r>
          <a:endParaRPr lang="es-ES_tradnl" sz="1100"/>
        </a:p>
      </cdr:txBody>
    </cdr:sp>
  </cdr:relSizeAnchor>
  <cdr:relSizeAnchor xmlns:cdr="http://schemas.openxmlformats.org/drawingml/2006/chartDrawing">
    <cdr:from>
      <cdr:x>0.65805</cdr:x>
      <cdr:y>0.27083</cdr:y>
    </cdr:from>
    <cdr:to>
      <cdr:x>0.75623</cdr:x>
      <cdr:y>0.30904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AC6392C4-E418-6A4A-9C9A-4397876F8E21}"/>
            </a:ext>
          </a:extLst>
        </cdr:cNvPr>
        <cdr:cNvSpPr txBox="1"/>
      </cdr:nvSpPr>
      <cdr:spPr>
        <a:xfrm xmlns:a="http://schemas.openxmlformats.org/drawingml/2006/main">
          <a:off x="6128658" y="1643339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P 1815 VYHR</a:t>
          </a:r>
        </a:p>
      </cdr:txBody>
    </cdr:sp>
  </cdr:relSizeAnchor>
  <cdr:relSizeAnchor xmlns:cdr="http://schemas.openxmlformats.org/drawingml/2006/chartDrawing">
    <cdr:from>
      <cdr:x>0.56931</cdr:x>
      <cdr:y>0.3489</cdr:y>
    </cdr:from>
    <cdr:to>
      <cdr:x>0.66749</cdr:x>
      <cdr:y>0.38711</cdr:y>
    </cdr:to>
    <cdr:sp macro="" textlink="">
      <cdr:nvSpPr>
        <cdr:cNvPr id="5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7E8EDE9-56A7-2B47-9431-7BBD5826DD5C}"/>
            </a:ext>
          </a:extLst>
        </cdr:cNvPr>
        <cdr:cNvSpPr txBox="1"/>
      </cdr:nvSpPr>
      <cdr:spPr>
        <a:xfrm xmlns:a="http://schemas.openxmlformats.org/drawingml/2006/main">
          <a:off x="5302150" y="2117070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DM 2772 VT3P</a:t>
          </a:r>
        </a:p>
      </cdr:txBody>
    </cdr:sp>
  </cdr:relSizeAnchor>
  <cdr:relSizeAnchor xmlns:cdr="http://schemas.openxmlformats.org/drawingml/2006/chartDrawing">
    <cdr:from>
      <cdr:x>0.51086</cdr:x>
      <cdr:y>0.32066</cdr:y>
    </cdr:from>
    <cdr:to>
      <cdr:x>0.60904</cdr:x>
      <cdr:y>0.35887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4B879E35-E384-D14C-A3B1-546D03B3E78A}"/>
            </a:ext>
          </a:extLst>
        </cdr:cNvPr>
        <cdr:cNvSpPr txBox="1"/>
      </cdr:nvSpPr>
      <cdr:spPr>
        <a:xfrm xmlns:a="http://schemas.openxmlformats.org/drawingml/2006/main">
          <a:off x="4757851" y="1945722"/>
          <a:ext cx="914384" cy="231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DK 69-10</a:t>
          </a:r>
          <a:r>
            <a:rPr lang="es-ES_tradnl" sz="1100" baseline="0"/>
            <a:t> VT3P</a:t>
          </a:r>
          <a:endParaRPr lang="es-ES_tradnl" sz="1100"/>
        </a:p>
      </cdr:txBody>
    </cdr:sp>
  </cdr:relSizeAnchor>
  <cdr:relSizeAnchor xmlns:cdr="http://schemas.openxmlformats.org/drawingml/2006/chartDrawing">
    <cdr:from>
      <cdr:x>0.50329</cdr:x>
      <cdr:y>0.50173</cdr:y>
    </cdr:from>
    <cdr:to>
      <cdr:x>0.60147</cdr:x>
      <cdr:y>0.53993</cdr:y>
    </cdr:to>
    <cdr:sp macro="" textlink="">
      <cdr:nvSpPr>
        <cdr:cNvPr id="7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66FDB50-BF73-7B48-A69D-6D76BE8E84BB}"/>
            </a:ext>
          </a:extLst>
        </cdr:cNvPr>
        <cdr:cNvSpPr txBox="1"/>
      </cdr:nvSpPr>
      <cdr:spPr>
        <a:xfrm xmlns:a="http://schemas.openxmlformats.org/drawingml/2006/main">
          <a:off x="4687308" y="3044371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NS 7761 VT3P</a:t>
          </a:r>
        </a:p>
      </cdr:txBody>
    </cdr:sp>
  </cdr:relSizeAnchor>
  <cdr:relSizeAnchor xmlns:cdr="http://schemas.openxmlformats.org/drawingml/2006/chartDrawing">
    <cdr:from>
      <cdr:x>0.49247</cdr:x>
      <cdr:y>0.16452</cdr:y>
    </cdr:from>
    <cdr:to>
      <cdr:x>0.59065</cdr:x>
      <cdr:y>0.20272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DFDC4EF-7F85-1B4D-94F9-BF48CB5B766D}"/>
            </a:ext>
          </a:extLst>
        </cdr:cNvPr>
        <cdr:cNvSpPr txBox="1"/>
      </cdr:nvSpPr>
      <cdr:spPr>
        <a:xfrm xmlns:a="http://schemas.openxmlformats.org/drawingml/2006/main">
          <a:off x="4586514" y="998261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LT 721 VT3P</a:t>
          </a:r>
        </a:p>
      </cdr:txBody>
    </cdr:sp>
  </cdr:relSizeAnchor>
  <cdr:relSizeAnchor xmlns:cdr="http://schemas.openxmlformats.org/drawingml/2006/chartDrawing">
    <cdr:from>
      <cdr:x>0.49463</cdr:x>
      <cdr:y>0.25754</cdr:y>
    </cdr:from>
    <cdr:to>
      <cdr:x>0.59281</cdr:x>
      <cdr:y>0.29575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C16CB9D-714D-824B-98E5-FD8093CB64E5}"/>
            </a:ext>
          </a:extLst>
        </cdr:cNvPr>
        <cdr:cNvSpPr txBox="1"/>
      </cdr:nvSpPr>
      <cdr:spPr>
        <a:xfrm xmlns:a="http://schemas.openxmlformats.org/drawingml/2006/main">
          <a:off x="4606673" y="1562704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MS</a:t>
          </a:r>
          <a:r>
            <a:rPr lang="es-ES_tradnl" sz="1100" baseline="0"/>
            <a:t> 7123</a:t>
          </a:r>
          <a:r>
            <a:rPr lang="es-ES_tradnl" sz="1100"/>
            <a:t> PW</a:t>
          </a:r>
        </a:p>
      </cdr:txBody>
    </cdr:sp>
  </cdr:relSizeAnchor>
  <cdr:relSizeAnchor xmlns:cdr="http://schemas.openxmlformats.org/drawingml/2006/chartDrawing">
    <cdr:from>
      <cdr:x>0.45242</cdr:x>
      <cdr:y>0.83894</cdr:y>
    </cdr:from>
    <cdr:to>
      <cdr:x>0.55061</cdr:x>
      <cdr:y>0.87714</cdr:y>
    </cdr:to>
    <cdr:sp macro="" textlink="">
      <cdr:nvSpPr>
        <cdr:cNvPr id="10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E54145F7-A0CA-8549-A87A-FC610FC9D157}"/>
            </a:ext>
          </a:extLst>
        </cdr:cNvPr>
        <cdr:cNvSpPr txBox="1"/>
      </cdr:nvSpPr>
      <cdr:spPr>
        <a:xfrm xmlns:a="http://schemas.openxmlformats.org/drawingml/2006/main">
          <a:off x="4213577" y="5090483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DK 72-10</a:t>
          </a:r>
          <a:r>
            <a:rPr lang="es-ES_tradnl" sz="1100" baseline="0"/>
            <a:t> VT3P</a:t>
          </a:r>
          <a:endParaRPr lang="es-ES_tradnl" sz="1100"/>
        </a:p>
      </cdr:txBody>
    </cdr:sp>
  </cdr:relSizeAnchor>
  <cdr:relSizeAnchor xmlns:cdr="http://schemas.openxmlformats.org/drawingml/2006/chartDrawing">
    <cdr:from>
      <cdr:x>0.50437</cdr:x>
      <cdr:y>0.38711</cdr:y>
    </cdr:from>
    <cdr:to>
      <cdr:x>0.60256</cdr:x>
      <cdr:y>0.42532</cdr:y>
    </cdr:to>
    <cdr:sp macro="" textlink="">
      <cdr:nvSpPr>
        <cdr:cNvPr id="11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E54145F7-A0CA-8549-A87A-FC610FC9D157}"/>
            </a:ext>
          </a:extLst>
        </cdr:cNvPr>
        <cdr:cNvSpPr txBox="1"/>
      </cdr:nvSpPr>
      <cdr:spPr>
        <a:xfrm xmlns:a="http://schemas.openxmlformats.org/drawingml/2006/main">
          <a:off x="4697343" y="2348889"/>
          <a:ext cx="914476" cy="231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DK 72-20</a:t>
          </a:r>
          <a:r>
            <a:rPr lang="es-ES_tradnl" sz="1100" baseline="0"/>
            <a:t> VT3P</a:t>
          </a:r>
          <a:endParaRPr lang="es-ES_tradnl" sz="1100"/>
        </a:p>
      </cdr:txBody>
    </cdr:sp>
  </cdr:relSizeAnchor>
  <cdr:relSizeAnchor xmlns:cdr="http://schemas.openxmlformats.org/drawingml/2006/chartDrawing">
    <cdr:from>
      <cdr:x>0.45134</cdr:x>
      <cdr:y>0.2891</cdr:y>
    </cdr:from>
    <cdr:to>
      <cdr:x>0.54952</cdr:x>
      <cdr:y>0.32731</cdr:y>
    </cdr:to>
    <cdr:sp macro="" textlink="">
      <cdr:nvSpPr>
        <cdr:cNvPr id="1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E54145F7-A0CA-8549-A87A-FC610FC9D157}"/>
            </a:ext>
          </a:extLst>
        </cdr:cNvPr>
        <cdr:cNvSpPr txBox="1"/>
      </cdr:nvSpPr>
      <cdr:spPr>
        <a:xfrm xmlns:a="http://schemas.openxmlformats.org/drawingml/2006/main">
          <a:off x="4203485" y="1754209"/>
          <a:ext cx="914383" cy="231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NEXT 22.6 PW</a:t>
          </a:r>
        </a:p>
      </cdr:txBody>
    </cdr:sp>
  </cdr:relSizeAnchor>
  <cdr:relSizeAnchor xmlns:cdr="http://schemas.openxmlformats.org/drawingml/2006/chartDrawing">
    <cdr:from>
      <cdr:x>0.42428</cdr:x>
      <cdr:y>0.13462</cdr:y>
    </cdr:from>
    <cdr:to>
      <cdr:x>0.52246</cdr:x>
      <cdr:y>0.17282</cdr:y>
    </cdr:to>
    <cdr:sp macro="" textlink="">
      <cdr:nvSpPr>
        <cdr:cNvPr id="13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A7F9D7F-6888-AC45-A8E5-BB751F831A37}"/>
            </a:ext>
          </a:extLst>
        </cdr:cNvPr>
        <cdr:cNvSpPr txBox="1"/>
      </cdr:nvSpPr>
      <cdr:spPr>
        <a:xfrm xmlns:a="http://schemas.openxmlformats.org/drawingml/2006/main">
          <a:off x="3951501" y="816851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SYN 848 VIP3</a:t>
          </a:r>
        </a:p>
      </cdr:txBody>
    </cdr:sp>
  </cdr:relSizeAnchor>
  <cdr:relSizeAnchor xmlns:cdr="http://schemas.openxmlformats.org/drawingml/2006/chartDrawing">
    <cdr:from>
      <cdr:x>0.41238</cdr:x>
      <cdr:y>0.53495</cdr:y>
    </cdr:from>
    <cdr:to>
      <cdr:x>0.51056</cdr:x>
      <cdr:y>0.57316</cdr:y>
    </cdr:to>
    <cdr:sp macro="" textlink="">
      <cdr:nvSpPr>
        <cdr:cNvPr id="15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C21A627A-0E67-3C4B-ACCF-25086CF9BDB0}"/>
            </a:ext>
          </a:extLst>
        </cdr:cNvPr>
        <cdr:cNvSpPr txBox="1"/>
      </cdr:nvSpPr>
      <cdr:spPr>
        <a:xfrm xmlns:a="http://schemas.openxmlformats.org/drawingml/2006/main">
          <a:off x="3840642" y="3245959"/>
          <a:ext cx="914400" cy="231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DK 73-20</a:t>
          </a:r>
          <a:r>
            <a:rPr lang="es-ES_tradnl" sz="1100" baseline="0"/>
            <a:t> VT3P</a:t>
          </a:r>
          <a:endParaRPr lang="es-ES_tradnl" sz="1100"/>
        </a:p>
      </cdr:txBody>
    </cdr:sp>
  </cdr:relSizeAnchor>
  <cdr:relSizeAnchor xmlns:cdr="http://schemas.openxmlformats.org/drawingml/2006/chartDrawing">
    <cdr:from>
      <cdr:x>0.39507</cdr:x>
      <cdr:y>0.42199</cdr:y>
    </cdr:from>
    <cdr:to>
      <cdr:x>0.49325</cdr:x>
      <cdr:y>0.46019</cdr:y>
    </cdr:to>
    <cdr:sp macro="" textlink="">
      <cdr:nvSpPr>
        <cdr:cNvPr id="16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5AA69DD9-E29B-0848-B8A3-EE306283F8B6}"/>
            </a:ext>
          </a:extLst>
        </cdr:cNvPr>
        <cdr:cNvSpPr txBox="1"/>
      </cdr:nvSpPr>
      <cdr:spPr>
        <a:xfrm xmlns:a="http://schemas.openxmlformats.org/drawingml/2006/main">
          <a:off x="3679372" y="2560561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NS 7784 VT3P</a:t>
          </a:r>
        </a:p>
      </cdr:txBody>
    </cdr:sp>
  </cdr:relSizeAnchor>
  <cdr:relSizeAnchor xmlns:cdr="http://schemas.openxmlformats.org/drawingml/2006/chartDrawing">
    <cdr:from>
      <cdr:x>0.36368</cdr:x>
      <cdr:y>0.35389</cdr:y>
    </cdr:from>
    <cdr:to>
      <cdr:x>0.46187</cdr:x>
      <cdr:y>0.3921</cdr:y>
    </cdr:to>
    <cdr:sp macro="" textlink="">
      <cdr:nvSpPr>
        <cdr:cNvPr id="17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58D1159B-ED90-104A-B621-96A99C134F06}"/>
            </a:ext>
          </a:extLst>
        </cdr:cNvPr>
        <cdr:cNvSpPr txBox="1"/>
      </cdr:nvSpPr>
      <cdr:spPr>
        <a:xfrm xmlns:a="http://schemas.openxmlformats.org/drawingml/2006/main">
          <a:off x="3387069" y="2147308"/>
          <a:ext cx="914476" cy="231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NORD BORAX</a:t>
          </a:r>
          <a:r>
            <a:rPr lang="es-ES_tradnl" sz="1100" baseline="0"/>
            <a:t> PW</a:t>
          </a:r>
          <a:endParaRPr lang="es-ES_tradnl" sz="1100"/>
        </a:p>
      </cdr:txBody>
    </cdr:sp>
  </cdr:relSizeAnchor>
  <cdr:relSizeAnchor xmlns:cdr="http://schemas.openxmlformats.org/drawingml/2006/chartDrawing">
    <cdr:from>
      <cdr:x>0.36368</cdr:x>
      <cdr:y>0.23761</cdr:y>
    </cdr:from>
    <cdr:to>
      <cdr:x>0.46186</cdr:x>
      <cdr:y>0.27581</cdr:y>
    </cdr:to>
    <cdr:sp macro="" textlink="">
      <cdr:nvSpPr>
        <cdr:cNvPr id="3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A695941E-3F4C-F343-BA6A-BC284017B27D}"/>
            </a:ext>
          </a:extLst>
        </cdr:cNvPr>
        <cdr:cNvSpPr txBox="1"/>
      </cdr:nvSpPr>
      <cdr:spPr>
        <a:xfrm xmlns:a="http://schemas.openxmlformats.org/drawingml/2006/main">
          <a:off x="3387070" y="1441753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P 2109 YHR</a:t>
          </a:r>
        </a:p>
      </cdr:txBody>
    </cdr:sp>
  </cdr:relSizeAnchor>
  <cdr:relSizeAnchor xmlns:cdr="http://schemas.openxmlformats.org/drawingml/2006/chartDrawing">
    <cdr:from>
      <cdr:x>0.3626</cdr:x>
      <cdr:y>0.19608</cdr:y>
    </cdr:from>
    <cdr:to>
      <cdr:x>0.46078</cdr:x>
      <cdr:y>0.23428</cdr:y>
    </cdr:to>
    <cdr:sp macro="" textlink="">
      <cdr:nvSpPr>
        <cdr:cNvPr id="33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6370FBC-5E6A-044A-B893-5567E033B3F6}"/>
            </a:ext>
          </a:extLst>
        </cdr:cNvPr>
        <cdr:cNvSpPr txBox="1"/>
      </cdr:nvSpPr>
      <cdr:spPr>
        <a:xfrm xmlns:a="http://schemas.openxmlformats.org/drawingml/2006/main">
          <a:off x="3376990" y="1189769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LT 722 VT3P</a:t>
          </a:r>
        </a:p>
      </cdr:txBody>
    </cdr:sp>
  </cdr:relSizeAnchor>
  <cdr:relSizeAnchor xmlns:cdr="http://schemas.openxmlformats.org/drawingml/2006/chartDrawing">
    <cdr:from>
      <cdr:x>0.32472</cdr:x>
      <cdr:y>0.08146</cdr:y>
    </cdr:from>
    <cdr:to>
      <cdr:x>0.4229</cdr:x>
      <cdr:y>0.11966</cdr:y>
    </cdr:to>
    <cdr:sp macro="" textlink="">
      <cdr:nvSpPr>
        <cdr:cNvPr id="34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52DE44C-DC5B-1E40-8CC9-A262FA9830DB}"/>
            </a:ext>
          </a:extLst>
        </cdr:cNvPr>
        <cdr:cNvSpPr txBox="1"/>
      </cdr:nvSpPr>
      <cdr:spPr>
        <a:xfrm xmlns:a="http://schemas.openxmlformats.org/drawingml/2006/main">
          <a:off x="3024213" y="494292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KM 4500</a:t>
          </a:r>
          <a:r>
            <a:rPr lang="es-ES_tradnl" sz="1100" baseline="0"/>
            <a:t> GLS</a:t>
          </a:r>
          <a:endParaRPr lang="es-ES_tradnl" sz="1100"/>
        </a:p>
      </cdr:txBody>
    </cdr:sp>
  </cdr:relSizeAnchor>
  <cdr:relSizeAnchor xmlns:cdr="http://schemas.openxmlformats.org/drawingml/2006/chartDrawing">
    <cdr:from>
      <cdr:x>0.29766</cdr:x>
      <cdr:y>0.47183</cdr:y>
    </cdr:from>
    <cdr:to>
      <cdr:x>0.39584</cdr:x>
      <cdr:y>0.51003</cdr:y>
    </cdr:to>
    <cdr:sp macro="" textlink="">
      <cdr:nvSpPr>
        <cdr:cNvPr id="35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8FDB968-D9B0-9649-9662-36BF848D2AB7}"/>
            </a:ext>
          </a:extLst>
        </cdr:cNvPr>
        <cdr:cNvSpPr txBox="1"/>
      </cdr:nvSpPr>
      <cdr:spPr>
        <a:xfrm xmlns:a="http://schemas.openxmlformats.org/drawingml/2006/main">
          <a:off x="2772229" y="2862943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SRM</a:t>
          </a:r>
          <a:r>
            <a:rPr lang="es-ES_tradnl" sz="1100" baseline="0"/>
            <a:t> 566 VT3P</a:t>
          </a:r>
          <a:endParaRPr lang="es-ES_tradnl" sz="1100"/>
        </a:p>
      </cdr:txBody>
    </cdr:sp>
  </cdr:relSizeAnchor>
  <cdr:relSizeAnchor xmlns:cdr="http://schemas.openxmlformats.org/drawingml/2006/chartDrawing">
    <cdr:from>
      <cdr:x>0.23597</cdr:x>
      <cdr:y>0.41701</cdr:y>
    </cdr:from>
    <cdr:to>
      <cdr:x>0.33415</cdr:x>
      <cdr:y>0.45522</cdr:y>
    </cdr:to>
    <cdr:sp macro="" textlink="">
      <cdr:nvSpPr>
        <cdr:cNvPr id="36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2D4C2B2D-BEA5-E64C-B8F0-5E462BEDB637}"/>
            </a:ext>
          </a:extLst>
        </cdr:cNvPr>
        <cdr:cNvSpPr txBox="1"/>
      </cdr:nvSpPr>
      <cdr:spPr>
        <a:xfrm xmlns:a="http://schemas.openxmlformats.org/drawingml/2006/main">
          <a:off x="2197705" y="2530323"/>
          <a:ext cx="914383" cy="231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DS 507 PW</a:t>
          </a:r>
        </a:p>
      </cdr:txBody>
    </cdr:sp>
  </cdr:relSizeAnchor>
  <cdr:relSizeAnchor xmlns:cdr="http://schemas.openxmlformats.org/drawingml/2006/chartDrawing">
    <cdr:from>
      <cdr:x>0.20242</cdr:x>
      <cdr:y>0.26419</cdr:y>
    </cdr:from>
    <cdr:to>
      <cdr:x>0.3006</cdr:x>
      <cdr:y>0.30239</cdr:y>
    </cdr:to>
    <cdr:sp macro="" textlink="">
      <cdr:nvSpPr>
        <cdr:cNvPr id="57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8C4363B9-E87D-6D45-9181-3E1485E8AC6B}"/>
            </a:ext>
          </a:extLst>
        </cdr:cNvPr>
        <cdr:cNvSpPr txBox="1"/>
      </cdr:nvSpPr>
      <cdr:spPr>
        <a:xfrm xmlns:a="http://schemas.openxmlformats.org/drawingml/2006/main">
          <a:off x="1885245" y="1603022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MST 120-19</a:t>
          </a:r>
        </a:p>
      </cdr:txBody>
    </cdr:sp>
  </cdr:relSizeAnchor>
  <cdr:relSizeAnchor xmlns:cdr="http://schemas.openxmlformats.org/drawingml/2006/chartDrawing">
    <cdr:from>
      <cdr:x>0.14398</cdr:x>
      <cdr:y>0.54326</cdr:y>
    </cdr:from>
    <cdr:to>
      <cdr:x>0.24216</cdr:x>
      <cdr:y>0.58147</cdr:y>
    </cdr:to>
    <cdr:sp macro="" textlink="">
      <cdr:nvSpPr>
        <cdr:cNvPr id="58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753722E9-44D4-A94D-9D04-D4DCB5440157}"/>
            </a:ext>
          </a:extLst>
        </cdr:cNvPr>
        <cdr:cNvSpPr txBox="1"/>
      </cdr:nvSpPr>
      <cdr:spPr>
        <a:xfrm xmlns:a="http://schemas.openxmlformats.org/drawingml/2006/main">
          <a:off x="1340959" y="3296355"/>
          <a:ext cx="914383" cy="231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NEXT 20.6 PW</a:t>
          </a:r>
        </a:p>
      </cdr:txBody>
    </cdr:sp>
  </cdr:relSizeAnchor>
  <cdr:relSizeAnchor xmlns:cdr="http://schemas.openxmlformats.org/drawingml/2006/chartDrawing">
    <cdr:from>
      <cdr:x>0.06281</cdr:x>
      <cdr:y>0.35887</cdr:y>
    </cdr:from>
    <cdr:to>
      <cdr:x>0.16099</cdr:x>
      <cdr:y>0.39707</cdr:y>
    </cdr:to>
    <cdr:sp macro="" textlink="">
      <cdr:nvSpPr>
        <cdr:cNvPr id="59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F4D0D1FD-A85F-834D-9A7E-99BDA647F613}"/>
            </a:ext>
          </a:extLst>
        </cdr:cNvPr>
        <cdr:cNvSpPr txBox="1"/>
      </cdr:nvSpPr>
      <cdr:spPr>
        <a:xfrm xmlns:a="http://schemas.openxmlformats.org/drawingml/2006/main">
          <a:off x="585006" y="2177546"/>
          <a:ext cx="914383" cy="2317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_tradnl" sz="1100"/>
            <a:t>LG 30775 VT3P</a:t>
          </a:r>
        </a:p>
      </cdr:txBody>
    </cdr:sp>
  </cdr:relSizeAnchor>
  <cdr:relSizeAnchor xmlns:cdr="http://schemas.openxmlformats.org/drawingml/2006/chartDrawing">
    <cdr:from>
      <cdr:x>0.0487</cdr:x>
      <cdr:y>0.3289</cdr:y>
    </cdr:from>
    <cdr:to>
      <cdr:x>0.9697</cdr:x>
      <cdr:y>0.33056</cdr:y>
    </cdr:to>
    <cdr:cxnSp macro="">
      <cdr:nvCxnSpPr>
        <cdr:cNvPr id="61" name="Conector recto 60">
          <a:extLst xmlns:a="http://schemas.openxmlformats.org/drawingml/2006/main">
            <a:ext uri="{FF2B5EF4-FFF2-40B4-BE49-F238E27FC236}">
              <a16:creationId xmlns:a16="http://schemas.microsoft.com/office/drawing/2014/main" xmlns="" id="{ACF6C45A-09A3-AF40-AFEF-24C9AB34CA37}"/>
            </a:ext>
          </a:extLst>
        </cdr:cNvPr>
        <cdr:cNvCxnSpPr/>
      </cdr:nvCxnSpPr>
      <cdr:spPr>
        <a:xfrm xmlns:a="http://schemas.openxmlformats.org/drawingml/2006/main">
          <a:off x="453571" y="1995714"/>
          <a:ext cx="8577540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0.45779</cdr:x>
      <cdr:y>0.02492</cdr:y>
    </cdr:from>
    <cdr:to>
      <cdr:x>0.45887</cdr:x>
      <cdr:y>0.92857</cdr:y>
    </cdr:to>
    <cdr:cxnSp macro="">
      <cdr:nvCxnSpPr>
        <cdr:cNvPr id="62" name="Conector recto 61">
          <a:extLst xmlns:a="http://schemas.openxmlformats.org/drawingml/2006/main">
            <a:ext uri="{FF2B5EF4-FFF2-40B4-BE49-F238E27FC236}">
              <a16:creationId xmlns:a16="http://schemas.microsoft.com/office/drawing/2014/main" xmlns="" id="{4EBDA0E2-49FD-AB44-ADF2-334124CA09E4}"/>
            </a:ext>
          </a:extLst>
        </cdr:cNvPr>
        <cdr:cNvCxnSpPr/>
      </cdr:nvCxnSpPr>
      <cdr:spPr>
        <a:xfrm xmlns:a="http://schemas.openxmlformats.org/drawingml/2006/main" flipH="1">
          <a:off x="4263571" y="151190"/>
          <a:ext cx="10080" cy="54831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48846</xdr:colOff>
      <xdr:row>0</xdr:row>
      <xdr:rowOff>156309</xdr:rowOff>
    </xdr:from>
    <xdr:to>
      <xdr:col>12</xdr:col>
      <xdr:colOff>683073</xdr:colOff>
      <xdr:row>2</xdr:row>
      <xdr:rowOff>107010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FCDEA6-1DB0-4647-8A67-75E6D57D7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4446" y="156309"/>
          <a:ext cx="634227" cy="458701"/>
        </a:xfrm>
        <a:prstGeom prst="rect">
          <a:avLst/>
        </a:prstGeom>
      </xdr:spPr>
    </xdr:pic>
    <xdr:clientData/>
  </xdr:twoCellAnchor>
  <xdr:twoCellAnchor>
    <xdr:from>
      <xdr:col>12</xdr:col>
      <xdr:colOff>639222</xdr:colOff>
      <xdr:row>0</xdr:row>
      <xdr:rowOff>59703</xdr:rowOff>
    </xdr:from>
    <xdr:to>
      <xdr:col>13</xdr:col>
      <xdr:colOff>592667</xdr:colOff>
      <xdr:row>2</xdr:row>
      <xdr:rowOff>98781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2CA60E22-65CC-AC47-BEDF-FD90D6321611}"/>
            </a:ext>
          </a:extLst>
        </xdr:cNvPr>
        <xdr:cNvGrpSpPr>
          <a:grpSpLocks/>
        </xdr:cNvGrpSpPr>
      </xdr:nvGrpSpPr>
      <xdr:grpSpPr bwMode="auto">
        <a:xfrm>
          <a:off x="13677889" y="59703"/>
          <a:ext cx="856556" cy="547078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BCAD8544-4C6F-E149-A888-A4D1D666F6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7484F7F4-3008-D443-88EF-DE0AEB61337B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  <xdr:twoCellAnchor>
    <xdr:from>
      <xdr:col>5</xdr:col>
      <xdr:colOff>635000</xdr:colOff>
      <xdr:row>9</xdr:row>
      <xdr:rowOff>56444</xdr:rowOff>
    </xdr:from>
    <xdr:to>
      <xdr:col>10</xdr:col>
      <xdr:colOff>762000</xdr:colOff>
      <xdr:row>28</xdr:row>
      <xdr:rowOff>73377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01D96D0-6F19-4146-B7B2-1BDC6D5E6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5448300</xdr:colOff>
      <xdr:row>0</xdr:row>
      <xdr:rowOff>127000</xdr:rowOff>
    </xdr:from>
    <xdr:to>
      <xdr:col>1</xdr:col>
      <xdr:colOff>6337299</xdr:colOff>
      <xdr:row>2</xdr:row>
      <xdr:rowOff>63500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xmlns="" id="{C1C598DD-F726-D04E-94D9-5358F41E05BE}"/>
            </a:ext>
          </a:extLst>
        </xdr:cNvPr>
        <xdr:cNvGrpSpPr>
          <a:grpSpLocks/>
        </xdr:cNvGrpSpPr>
      </xdr:nvGrpSpPr>
      <xdr:grpSpPr bwMode="auto">
        <a:xfrm>
          <a:off x="5689600" y="127000"/>
          <a:ext cx="419099" cy="546100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3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9F59DDE7-C2D1-244C-AD42-29112E70F5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4" name="3 Rectángulo">
            <a:extLst>
              <a:ext uri="{FF2B5EF4-FFF2-40B4-BE49-F238E27FC236}">
                <a16:creationId xmlns:a16="http://schemas.microsoft.com/office/drawing/2014/main" xmlns="" id="{BEAC8455-B31F-8143-9248-C6FC2917356D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  <xdr:twoCellAnchor editAs="oneCell">
    <xdr:from>
      <xdr:col>0</xdr:col>
      <xdr:colOff>254001</xdr:colOff>
      <xdr:row>0</xdr:row>
      <xdr:rowOff>38100</xdr:rowOff>
    </xdr:from>
    <xdr:to>
      <xdr:col>1</xdr:col>
      <xdr:colOff>975080</xdr:colOff>
      <xdr:row>2</xdr:row>
      <xdr:rowOff>146287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AB46B429-8F23-994F-ADE8-EBD5B5A2A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38100"/>
          <a:ext cx="987779" cy="7177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230911</xdr:colOff>
      <xdr:row>0</xdr:row>
      <xdr:rowOff>103911</xdr:rowOff>
    </xdr:from>
    <xdr:to>
      <xdr:col>1</xdr:col>
      <xdr:colOff>415638</xdr:colOff>
      <xdr:row>2</xdr:row>
      <xdr:rowOff>34254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7C19A8B-F52C-9E45-9B93-C66691C6C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11" y="103911"/>
          <a:ext cx="635000" cy="461434"/>
        </a:xfrm>
        <a:prstGeom prst="rect">
          <a:avLst/>
        </a:prstGeom>
      </xdr:spPr>
    </xdr:pic>
    <xdr:clientData/>
  </xdr:twoCellAnchor>
  <xdr:twoCellAnchor>
    <xdr:from>
      <xdr:col>3</xdr:col>
      <xdr:colOff>2805547</xdr:colOff>
      <xdr:row>0</xdr:row>
      <xdr:rowOff>80820</xdr:rowOff>
    </xdr:from>
    <xdr:to>
      <xdr:col>7</xdr:col>
      <xdr:colOff>288637</xdr:colOff>
      <xdr:row>2</xdr:row>
      <xdr:rowOff>95829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32EC744A-A9E1-394C-81CD-0081C96D1DD6}"/>
            </a:ext>
          </a:extLst>
        </xdr:cNvPr>
        <xdr:cNvGrpSpPr>
          <a:grpSpLocks/>
        </xdr:cNvGrpSpPr>
      </xdr:nvGrpSpPr>
      <xdr:grpSpPr bwMode="auto">
        <a:xfrm>
          <a:off x="5739247" y="80820"/>
          <a:ext cx="454890" cy="548409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020BE2DA-FB06-AF40-9E6D-8057F9D8B4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829F30E0-1AD6-D044-831C-0CAF2AE7B4A4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1139864</xdr:colOff>
      <xdr:row>0</xdr:row>
      <xdr:rowOff>78153</xdr:rowOff>
    </xdr:from>
    <xdr:to>
      <xdr:col>2</xdr:col>
      <xdr:colOff>1774091</xdr:colOff>
      <xdr:row>2</xdr:row>
      <xdr:rowOff>128717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9F378C3-5716-594F-BA32-64591D8F6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0172" y="78153"/>
          <a:ext cx="634227" cy="460872"/>
        </a:xfrm>
        <a:prstGeom prst="rect">
          <a:avLst/>
        </a:prstGeom>
      </xdr:spPr>
    </xdr:pic>
    <xdr:clientData/>
  </xdr:twoCellAnchor>
  <xdr:twoCellAnchor>
    <xdr:from>
      <xdr:col>2</xdr:col>
      <xdr:colOff>1768230</xdr:colOff>
      <xdr:row>0</xdr:row>
      <xdr:rowOff>78154</xdr:rowOff>
    </xdr:from>
    <xdr:to>
      <xdr:col>3</xdr:col>
      <xdr:colOff>615461</xdr:colOff>
      <xdr:row>2</xdr:row>
      <xdr:rowOff>107462</xdr:rowOff>
    </xdr:to>
    <xdr:grpSp>
      <xdr:nvGrpSpPr>
        <xdr:cNvPr id="8" name="1 Grupo">
          <a:extLst>
            <a:ext uri="{FF2B5EF4-FFF2-40B4-BE49-F238E27FC236}">
              <a16:creationId xmlns:a16="http://schemas.microsoft.com/office/drawing/2014/main" xmlns="" id="{6954F815-47E1-7B46-9CE3-5447F6C8BDB5}"/>
            </a:ext>
          </a:extLst>
        </xdr:cNvPr>
        <xdr:cNvGrpSpPr>
          <a:grpSpLocks/>
        </xdr:cNvGrpSpPr>
      </xdr:nvGrpSpPr>
      <xdr:grpSpPr bwMode="auto">
        <a:xfrm>
          <a:off x="4130430" y="78154"/>
          <a:ext cx="618881" cy="429358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9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E5ABB4D1-2097-704E-B527-560C14B61B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10" name="3 Rectángulo">
            <a:extLst>
              <a:ext uri="{FF2B5EF4-FFF2-40B4-BE49-F238E27FC236}">
                <a16:creationId xmlns:a16="http://schemas.microsoft.com/office/drawing/2014/main" xmlns="" id="{2F9DC913-B992-1E46-9DFD-C3DC95042806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1309076</xdr:colOff>
      <xdr:row>0</xdr:row>
      <xdr:rowOff>78154</xdr:rowOff>
    </xdr:from>
    <xdr:to>
      <xdr:col>3</xdr:col>
      <xdr:colOff>155534</xdr:colOff>
      <xdr:row>2</xdr:row>
      <xdr:rowOff>140441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088ECAE-C663-F24F-B5E0-D783A8F9A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384" y="78154"/>
          <a:ext cx="634227" cy="472595"/>
        </a:xfrm>
        <a:prstGeom prst="rect">
          <a:avLst/>
        </a:prstGeom>
      </xdr:spPr>
    </xdr:pic>
    <xdr:clientData/>
  </xdr:twoCellAnchor>
  <xdr:twoCellAnchor>
    <xdr:from>
      <xdr:col>3</xdr:col>
      <xdr:colOff>149673</xdr:colOff>
      <xdr:row>0</xdr:row>
      <xdr:rowOff>78155</xdr:rowOff>
    </xdr:from>
    <xdr:to>
      <xdr:col>3</xdr:col>
      <xdr:colOff>785325</xdr:colOff>
      <xdr:row>2</xdr:row>
      <xdr:rowOff>115278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A8B46312-868F-FC40-8DC3-315AB3CC7432}"/>
            </a:ext>
          </a:extLst>
        </xdr:cNvPr>
        <xdr:cNvGrpSpPr>
          <a:grpSpLocks/>
        </xdr:cNvGrpSpPr>
      </xdr:nvGrpSpPr>
      <xdr:grpSpPr bwMode="auto">
        <a:xfrm>
          <a:off x="4283523" y="78155"/>
          <a:ext cx="635652" cy="437173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22D53019-2F2C-8845-9D0A-A17CD7CACE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9523DDDA-9BD7-2043-A3D7-94FE32553323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1289538</xdr:colOff>
      <xdr:row>0</xdr:row>
      <xdr:rowOff>87923</xdr:rowOff>
    </xdr:from>
    <xdr:to>
      <xdr:col>3</xdr:col>
      <xdr:colOff>135996</xdr:colOff>
      <xdr:row>2</xdr:row>
      <xdr:rowOff>138487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934D09D-F550-EB4F-80E8-5E7076F5C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846" y="87923"/>
          <a:ext cx="634227" cy="460872"/>
        </a:xfrm>
        <a:prstGeom prst="rect">
          <a:avLst/>
        </a:prstGeom>
      </xdr:spPr>
    </xdr:pic>
    <xdr:clientData/>
  </xdr:twoCellAnchor>
  <xdr:twoCellAnchor>
    <xdr:from>
      <xdr:col>3</xdr:col>
      <xdr:colOff>130135</xdr:colOff>
      <xdr:row>0</xdr:row>
      <xdr:rowOff>87924</xdr:rowOff>
    </xdr:from>
    <xdr:to>
      <xdr:col>3</xdr:col>
      <xdr:colOff>765135</xdr:colOff>
      <xdr:row>2</xdr:row>
      <xdr:rowOff>117232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3529B61F-D3D1-8F42-B788-29E6AEDDCA46}"/>
            </a:ext>
          </a:extLst>
        </xdr:cNvPr>
        <xdr:cNvGrpSpPr>
          <a:grpSpLocks/>
        </xdr:cNvGrpSpPr>
      </xdr:nvGrpSpPr>
      <xdr:grpSpPr bwMode="auto">
        <a:xfrm>
          <a:off x="4263985" y="87924"/>
          <a:ext cx="635000" cy="429358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261619A9-19E1-3846-A746-5C6E1E37C6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E7E2091A-1D3F-2744-A714-D62A9CE8E4B2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1289539</xdr:colOff>
      <xdr:row>0</xdr:row>
      <xdr:rowOff>48847</xdr:rowOff>
    </xdr:from>
    <xdr:to>
      <xdr:col>3</xdr:col>
      <xdr:colOff>135997</xdr:colOff>
      <xdr:row>2</xdr:row>
      <xdr:rowOff>113051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E4C78B9-51CB-8B48-AD45-BCB4DC1A7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847" y="48847"/>
          <a:ext cx="634227" cy="474512"/>
        </a:xfrm>
        <a:prstGeom prst="rect">
          <a:avLst/>
        </a:prstGeom>
      </xdr:spPr>
    </xdr:pic>
    <xdr:clientData/>
  </xdr:twoCellAnchor>
  <xdr:twoCellAnchor>
    <xdr:from>
      <xdr:col>3</xdr:col>
      <xdr:colOff>130136</xdr:colOff>
      <xdr:row>0</xdr:row>
      <xdr:rowOff>48848</xdr:rowOff>
    </xdr:from>
    <xdr:to>
      <xdr:col>3</xdr:col>
      <xdr:colOff>765750</xdr:colOff>
      <xdr:row>2</xdr:row>
      <xdr:rowOff>87249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A0A461A0-7F8D-A443-9620-EB6CD518CD81}"/>
            </a:ext>
          </a:extLst>
        </xdr:cNvPr>
        <xdr:cNvGrpSpPr>
          <a:grpSpLocks/>
        </xdr:cNvGrpSpPr>
      </xdr:nvGrpSpPr>
      <xdr:grpSpPr bwMode="auto">
        <a:xfrm>
          <a:off x="4263986" y="48848"/>
          <a:ext cx="635614" cy="438451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4BCE9100-DE5E-994A-934E-1009A4C0D97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337110CB-ECF6-0542-A8C9-31FD92198005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1299308</xdr:colOff>
      <xdr:row>0</xdr:row>
      <xdr:rowOff>78154</xdr:rowOff>
    </xdr:from>
    <xdr:to>
      <xdr:col>3</xdr:col>
      <xdr:colOff>145766</xdr:colOff>
      <xdr:row>2</xdr:row>
      <xdr:rowOff>128718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ECC7869-44AD-C640-A741-9F7B5E9B8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16" y="78154"/>
          <a:ext cx="634227" cy="460872"/>
        </a:xfrm>
        <a:prstGeom prst="rect">
          <a:avLst/>
        </a:prstGeom>
      </xdr:spPr>
    </xdr:pic>
    <xdr:clientData/>
  </xdr:twoCellAnchor>
  <xdr:twoCellAnchor>
    <xdr:from>
      <xdr:col>3</xdr:col>
      <xdr:colOff>139905</xdr:colOff>
      <xdr:row>0</xdr:row>
      <xdr:rowOff>78155</xdr:rowOff>
    </xdr:from>
    <xdr:to>
      <xdr:col>3</xdr:col>
      <xdr:colOff>774905</xdr:colOff>
      <xdr:row>2</xdr:row>
      <xdr:rowOff>107463</xdr:rowOff>
    </xdr:to>
    <xdr:grpSp>
      <xdr:nvGrpSpPr>
        <xdr:cNvPr id="3" name="1 Grupo">
          <a:extLst>
            <a:ext uri="{FF2B5EF4-FFF2-40B4-BE49-F238E27FC236}">
              <a16:creationId xmlns:a16="http://schemas.microsoft.com/office/drawing/2014/main" xmlns="" id="{119AA76F-A2DF-1041-ADB8-BAA55197430D}"/>
            </a:ext>
          </a:extLst>
        </xdr:cNvPr>
        <xdr:cNvGrpSpPr>
          <a:grpSpLocks/>
        </xdr:cNvGrpSpPr>
      </xdr:nvGrpSpPr>
      <xdr:grpSpPr bwMode="auto">
        <a:xfrm>
          <a:off x="4273755" y="78155"/>
          <a:ext cx="635000" cy="429358"/>
          <a:chOff x="8061960" y="106680"/>
          <a:chExt cx="868680" cy="609600"/>
        </a:xfrm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xdr:grpSpPr>
      <xdr:pic>
        <xdr:nvPicPr>
          <xdr:cNvPr id="4" name="Picture 2" descr="C:\Users\Gustavo\Documents\Gustavo\CREA\Mesa de Agricultura\Ensayos\2009-2010\Logo Agro 2000.jpg">
            <a:extLst>
              <a:ext uri="{FF2B5EF4-FFF2-40B4-BE49-F238E27FC236}">
                <a16:creationId xmlns:a16="http://schemas.microsoft.com/office/drawing/2014/main" xmlns="" id="{2C75853B-B02D-1D48-8D92-95EB0FABF4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65811" y="115651"/>
            <a:ext cx="764452" cy="611395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 macro="" textlink="">
        <xdr:nvSpPr>
          <xdr:cNvPr id="5" name="3 Rectángulo">
            <a:extLst>
              <a:ext uri="{FF2B5EF4-FFF2-40B4-BE49-F238E27FC236}">
                <a16:creationId xmlns:a16="http://schemas.microsoft.com/office/drawing/2014/main" xmlns="" id="{90A973B5-5048-564D-8581-F9EEB64FEBC1}"/>
              </a:ext>
            </a:extLst>
          </xdr:cNvPr>
          <xdr:cNvSpPr/>
        </xdr:nvSpPr>
        <xdr:spPr>
          <a:xfrm>
            <a:off x="8228822" y="104115"/>
            <a:ext cx="826101" cy="657538"/>
          </a:xfrm>
          <a:prstGeom prst="rect">
            <a:avLst/>
          </a:prstGeom>
          <a:noFill/>
          <a:ln w="9525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s-AR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E9EF1007-9046-4B41-B4E2-28FD5B1B8A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c\Dropbox\CREA%20Zo%20Centro\Ensayos%20MIA\AgriZoCe\Planillas%20de%20Carga\AgriZoCeMaiz%2012-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er"/>
      <sheetName val="Completar"/>
      <sheetName val="Analisis"/>
    </sheetNames>
    <sheetDataSet>
      <sheetData sheetId="0" refreshError="1"/>
      <sheetData sheetId="1">
        <row r="125">
          <cell r="Z125" t="str">
            <v xml:space="preserve">Tratado </v>
          </cell>
        </row>
        <row r="126">
          <cell r="Z126" t="str">
            <v>No Tratado</v>
          </cell>
        </row>
        <row r="127">
          <cell r="Z127" t="str">
            <v>No Sabe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chiappero@aagsa.com.a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gonzalo.filipuzzi@gmail.com" TargetMode="External"/><Relationship Id="rId1" Type="http://schemas.openxmlformats.org/officeDocument/2006/relationships/hyperlink" Target="mailto:miltonchagalj@hot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franchinolaura@hotmail.com" TargetMode="External"/><Relationship Id="rId4" Type="http://schemas.openxmlformats.org/officeDocument/2006/relationships/hyperlink" Target="mailto:germanalonso40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showRowColHeaders="0" zoomScale="80" zoomScaleNormal="80" workbookViewId="0">
      <selection activeCell="F20" sqref="F20"/>
    </sheetView>
  </sheetViews>
  <sheetFormatPr baseColWidth="10" defaultColWidth="11.42578125" defaultRowHeight="12.75" x14ac:dyDescent="0.2"/>
  <cols>
    <col min="1" max="1" width="4.42578125" style="15" customWidth="1"/>
    <col min="2" max="2" width="8.85546875" style="15" bestFit="1" customWidth="1"/>
    <col min="3" max="3" width="26" style="15" bestFit="1" customWidth="1"/>
    <col min="4" max="4" width="14.42578125" style="15" customWidth="1"/>
    <col min="5" max="5" width="22.140625" style="16" bestFit="1" customWidth="1"/>
    <col min="6" max="6" width="18.140625" style="15" customWidth="1"/>
    <col min="7" max="7" width="22.42578125" style="15" customWidth="1"/>
    <col min="8" max="8" width="19.85546875" style="15" customWidth="1"/>
    <col min="9" max="9" width="43.5703125" style="15" customWidth="1"/>
    <col min="10" max="10" width="13.42578125" style="15" hidden="1" customWidth="1"/>
    <col min="11" max="11" width="11.42578125" style="15" hidden="1" customWidth="1"/>
    <col min="12" max="12" width="19.42578125" style="15" hidden="1" customWidth="1"/>
    <col min="13" max="13" width="0" style="15" hidden="1" customWidth="1"/>
    <col min="14" max="16384" width="11.42578125" style="15"/>
  </cols>
  <sheetData>
    <row r="1" spans="1:13" ht="23.25" x14ac:dyDescent="0.35">
      <c r="A1" s="265" t="s">
        <v>0</v>
      </c>
      <c r="B1" s="265"/>
      <c r="C1" s="265"/>
      <c r="D1" s="265"/>
      <c r="E1" s="265"/>
      <c r="F1" s="265"/>
      <c r="G1" s="265"/>
      <c r="H1" s="265"/>
      <c r="I1" s="265"/>
    </row>
    <row r="2" spans="1:13" ht="23.25" x14ac:dyDescent="0.35">
      <c r="A2" s="265" t="s">
        <v>48</v>
      </c>
      <c r="B2" s="265"/>
      <c r="C2" s="265"/>
      <c r="D2" s="265"/>
      <c r="E2" s="265"/>
      <c r="F2" s="265"/>
      <c r="G2" s="265"/>
      <c r="H2" s="265"/>
      <c r="I2" s="265"/>
    </row>
    <row r="3" spans="1:13" ht="17.100000000000001" customHeight="1" thickBot="1" x14ac:dyDescent="0.25"/>
    <row r="4" spans="1:13" s="20" customFormat="1" ht="17.100000000000001" customHeight="1" thickBot="1" x14ac:dyDescent="0.25">
      <c r="A4" s="17" t="s">
        <v>1</v>
      </c>
      <c r="B4" s="18" t="s">
        <v>17</v>
      </c>
      <c r="C4" s="19" t="s">
        <v>18</v>
      </c>
      <c r="D4" s="18" t="s">
        <v>19</v>
      </c>
      <c r="E4" s="19" t="s">
        <v>20</v>
      </c>
      <c r="F4" s="18" t="s">
        <v>21</v>
      </c>
      <c r="G4" s="19" t="s">
        <v>15</v>
      </c>
      <c r="H4" s="18" t="s">
        <v>16</v>
      </c>
      <c r="I4" s="18" t="s">
        <v>22</v>
      </c>
      <c r="J4" s="18" t="s">
        <v>23</v>
      </c>
      <c r="K4" s="18" t="s">
        <v>24</v>
      </c>
      <c r="L4" s="18" t="s">
        <v>25</v>
      </c>
      <c r="M4" s="18" t="s">
        <v>26</v>
      </c>
    </row>
    <row r="5" spans="1:13" s="21" customFormat="1" ht="17.100000000000001" customHeight="1" x14ac:dyDescent="0.25">
      <c r="A5" s="25">
        <v>1</v>
      </c>
      <c r="B5" s="25"/>
      <c r="C5" s="25"/>
      <c r="D5" s="25"/>
      <c r="E5" s="26"/>
      <c r="F5" s="25"/>
      <c r="G5" s="25"/>
      <c r="H5" s="25"/>
      <c r="I5" s="25"/>
      <c r="J5" s="25"/>
      <c r="K5" s="25"/>
      <c r="L5" s="25"/>
      <c r="M5" s="25"/>
    </row>
    <row r="6" spans="1:13" s="21" customFormat="1" ht="17.100000000000001" customHeight="1" x14ac:dyDescent="0.25">
      <c r="A6" s="27">
        <v>2</v>
      </c>
      <c r="B6" s="27"/>
      <c r="C6" s="27"/>
      <c r="D6" s="27"/>
      <c r="E6" s="28"/>
      <c r="F6" s="27"/>
      <c r="G6" s="27"/>
      <c r="H6" s="27"/>
      <c r="I6" s="27"/>
      <c r="J6" s="27"/>
      <c r="K6" s="27"/>
      <c r="L6" s="27"/>
      <c r="M6" s="27"/>
    </row>
    <row r="7" spans="1:13" s="21" customFormat="1" ht="17.100000000000001" customHeight="1" x14ac:dyDescent="0.25">
      <c r="A7" s="27">
        <v>3</v>
      </c>
      <c r="B7" s="27"/>
      <c r="C7" s="27"/>
      <c r="D7" s="27"/>
      <c r="E7" s="28"/>
      <c r="F7" s="27"/>
      <c r="G7" s="27"/>
      <c r="H7" s="27"/>
      <c r="I7" s="27"/>
      <c r="J7" s="27"/>
      <c r="K7" s="27"/>
      <c r="L7" s="27"/>
      <c r="M7" s="27"/>
    </row>
    <row r="8" spans="1:13" s="21" customFormat="1" ht="17.100000000000001" customHeight="1" x14ac:dyDescent="0.25">
      <c r="A8" s="27">
        <v>4</v>
      </c>
      <c r="B8" s="27"/>
      <c r="C8" s="27"/>
      <c r="D8" s="27"/>
      <c r="E8" s="28"/>
      <c r="F8" s="27"/>
      <c r="G8" s="27"/>
      <c r="H8" s="27"/>
      <c r="I8" s="27"/>
      <c r="J8" s="27"/>
      <c r="K8" s="27"/>
      <c r="L8" s="27"/>
      <c r="M8" s="27"/>
    </row>
    <row r="9" spans="1:13" s="21" customFormat="1" ht="17.100000000000001" customHeight="1" x14ac:dyDescent="0.25">
      <c r="A9" s="27">
        <v>5</v>
      </c>
      <c r="B9" s="27"/>
      <c r="C9" s="27"/>
      <c r="D9" s="27"/>
      <c r="E9" s="28"/>
      <c r="F9" s="27"/>
      <c r="G9" s="27"/>
      <c r="H9" s="27"/>
      <c r="I9" s="27"/>
      <c r="J9" s="27"/>
      <c r="K9" s="27"/>
      <c r="L9" s="27"/>
      <c r="M9" s="27"/>
    </row>
    <row r="10" spans="1:13" s="21" customFormat="1" ht="17.100000000000001" customHeight="1" x14ac:dyDescent="0.25">
      <c r="A10" s="27">
        <v>6</v>
      </c>
      <c r="B10" s="27"/>
      <c r="C10" s="27"/>
      <c r="D10" s="27"/>
      <c r="E10" s="28"/>
      <c r="F10" s="27"/>
      <c r="G10" s="27"/>
      <c r="H10" s="27"/>
      <c r="I10" s="27"/>
      <c r="J10" s="27"/>
      <c r="K10" s="27"/>
      <c r="L10" s="27"/>
      <c r="M10" s="27"/>
    </row>
    <row r="11" spans="1:13" s="21" customFormat="1" ht="17.100000000000001" customHeight="1" x14ac:dyDescent="0.25">
      <c r="A11" s="27">
        <v>7</v>
      </c>
      <c r="B11" s="27"/>
      <c r="C11" s="27"/>
      <c r="D11" s="31"/>
      <c r="E11" s="32"/>
      <c r="F11" s="27"/>
      <c r="G11" s="27"/>
      <c r="H11" s="27"/>
      <c r="I11" s="33"/>
      <c r="J11" s="27"/>
      <c r="K11" s="27"/>
      <c r="L11" s="27"/>
      <c r="M11" s="27"/>
    </row>
    <row r="12" spans="1:13" s="21" customFormat="1" ht="18" customHeight="1" x14ac:dyDescent="0.25">
      <c r="A12" s="27">
        <v>8</v>
      </c>
      <c r="B12" s="27"/>
      <c r="C12" s="27"/>
      <c r="D12" s="27"/>
      <c r="E12" s="28"/>
      <c r="F12" s="27"/>
      <c r="G12" s="27"/>
      <c r="H12" s="27"/>
      <c r="I12" s="33"/>
      <c r="J12" s="33"/>
      <c r="K12" s="33"/>
      <c r="L12" s="33"/>
      <c r="M12" s="33"/>
    </row>
    <row r="13" spans="1:13" s="21" customFormat="1" ht="15.75" x14ac:dyDescent="0.25">
      <c r="A13" s="27">
        <v>9</v>
      </c>
      <c r="B13" s="27"/>
      <c r="C13" s="27"/>
      <c r="D13" s="31"/>
      <c r="E13" s="32"/>
      <c r="F13" s="27"/>
      <c r="G13" s="27"/>
      <c r="H13" s="27"/>
      <c r="I13" s="33"/>
      <c r="J13" s="33"/>
      <c r="K13" s="33"/>
      <c r="L13" s="33"/>
      <c r="M13" s="33"/>
    </row>
    <row r="14" spans="1:13" s="21" customFormat="1" ht="16.5" thickBot="1" x14ac:dyDescent="0.3">
      <c r="A14" s="34">
        <v>10</v>
      </c>
      <c r="B14" s="29"/>
      <c r="C14" s="29"/>
      <c r="D14" s="29"/>
      <c r="E14" s="35"/>
      <c r="F14" s="29"/>
      <c r="G14" s="29"/>
      <c r="H14" s="29"/>
      <c r="I14" s="29"/>
      <c r="J14" s="30"/>
      <c r="K14" s="30"/>
      <c r="L14" s="30"/>
      <c r="M14" s="30"/>
    </row>
  </sheetData>
  <sheetProtection password="B37A" sheet="1" objects="1" scenarios="1"/>
  <mergeCells count="2">
    <mergeCell ref="A1:I1"/>
    <mergeCell ref="A2:I2"/>
  </mergeCells>
  <printOptions horizontalCentered="1" verticalCentered="1"/>
  <pageMargins left="0" right="0" top="0" bottom="0" header="0" footer="0"/>
  <pageSetup paperSize="9" scale="86" orientation="landscape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RowColHeaders="0" zoomScaleNormal="100" workbookViewId="0">
      <selection activeCell="A27" sqref="A27:XFD27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232</v>
      </c>
      <c r="B1" s="90"/>
      <c r="C1" s="90"/>
      <c r="D1" s="90"/>
    </row>
    <row r="2" spans="1:4" ht="15.75" x14ac:dyDescent="0.25">
      <c r="A2" s="90" t="s">
        <v>233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164" customFormat="1" ht="31.5" x14ac:dyDescent="0.25">
      <c r="A5" s="162" t="s">
        <v>171</v>
      </c>
      <c r="B5" s="162" t="s">
        <v>172</v>
      </c>
      <c r="C5" s="163" t="s">
        <v>173</v>
      </c>
      <c r="D5" s="162" t="s">
        <v>174</v>
      </c>
    </row>
    <row r="6" spans="1:4" s="169" customFormat="1" ht="15.75" x14ac:dyDescent="0.25">
      <c r="A6" s="186" t="s">
        <v>68</v>
      </c>
      <c r="B6" s="166">
        <v>14.3</v>
      </c>
      <c r="C6" s="167">
        <v>9690.9757118137913</v>
      </c>
      <c r="D6" s="168">
        <v>105.90691942639887</v>
      </c>
    </row>
    <row r="7" spans="1:4" s="169" customFormat="1" ht="15.75" x14ac:dyDescent="0.25">
      <c r="A7" s="186" t="s">
        <v>73</v>
      </c>
      <c r="B7" s="166">
        <v>13.8</v>
      </c>
      <c r="C7" s="167">
        <v>9605.279350341365</v>
      </c>
      <c r="D7" s="168">
        <v>104.97039477506453</v>
      </c>
    </row>
    <row r="8" spans="1:4" s="169" customFormat="1" ht="15.75" x14ac:dyDescent="0.25">
      <c r="A8" s="186" t="s">
        <v>155</v>
      </c>
      <c r="B8" s="166">
        <v>13.4</v>
      </c>
      <c r="C8" s="167">
        <v>9541.6191640395427</v>
      </c>
      <c r="D8" s="168">
        <v>104.27469039793793</v>
      </c>
    </row>
    <row r="9" spans="1:4" s="169" customFormat="1" ht="15.75" x14ac:dyDescent="0.25">
      <c r="A9" s="186" t="s">
        <v>79</v>
      </c>
      <c r="B9" s="166">
        <v>13.7</v>
      </c>
      <c r="C9" s="167">
        <v>9470.3137564686294</v>
      </c>
      <c r="D9" s="168">
        <v>103.49543593699923</v>
      </c>
    </row>
    <row r="10" spans="1:4" s="169" customFormat="1" ht="15.75" x14ac:dyDescent="0.25">
      <c r="A10" s="186" t="s">
        <v>58</v>
      </c>
      <c r="B10" s="166">
        <v>14.3</v>
      </c>
      <c r="C10" s="167">
        <v>9444.2477679755557</v>
      </c>
      <c r="D10" s="168">
        <v>103.21057622573817</v>
      </c>
    </row>
    <row r="11" spans="1:4" s="169" customFormat="1" ht="15.75" x14ac:dyDescent="0.25">
      <c r="A11" s="186" t="s">
        <v>182</v>
      </c>
      <c r="B11" s="166">
        <v>13.5</v>
      </c>
      <c r="C11" s="167">
        <v>9424.2345553776959</v>
      </c>
      <c r="D11" s="168">
        <v>102.99186370833075</v>
      </c>
    </row>
    <row r="12" spans="1:4" s="169" customFormat="1" ht="15.75" x14ac:dyDescent="0.25">
      <c r="A12" s="186" t="s">
        <v>80</v>
      </c>
      <c r="B12" s="166">
        <v>13.8</v>
      </c>
      <c r="C12" s="167">
        <v>9404.2201431004614</v>
      </c>
      <c r="D12" s="168">
        <v>102.77313808033976</v>
      </c>
    </row>
    <row r="13" spans="1:4" s="169" customFormat="1" ht="15.75" x14ac:dyDescent="0.25">
      <c r="A13" s="186" t="s">
        <v>195</v>
      </c>
      <c r="B13" s="166">
        <v>14</v>
      </c>
      <c r="C13" s="167">
        <v>9375.8940876607576</v>
      </c>
      <c r="D13" s="168">
        <v>102.46357943935965</v>
      </c>
    </row>
    <row r="14" spans="1:4" s="169" customFormat="1" ht="15.75" x14ac:dyDescent="0.25">
      <c r="A14" s="186" t="s">
        <v>75</v>
      </c>
      <c r="B14" s="166">
        <v>13</v>
      </c>
      <c r="C14" s="167">
        <v>9344.7825315073023</v>
      </c>
      <c r="D14" s="168">
        <v>102.12357971500194</v>
      </c>
    </row>
    <row r="15" spans="1:4" s="169" customFormat="1" ht="16.5" thickBot="1" x14ac:dyDescent="0.3">
      <c r="A15" s="187" t="s">
        <v>74</v>
      </c>
      <c r="B15" s="188">
        <v>13.8</v>
      </c>
      <c r="C15" s="189">
        <v>9334.9116212005902</v>
      </c>
      <c r="D15" s="190">
        <v>102.01570639722615</v>
      </c>
    </row>
    <row r="16" spans="1:4" s="169" customFormat="1" ht="15.75" x14ac:dyDescent="0.25">
      <c r="A16" s="191" t="s">
        <v>176</v>
      </c>
      <c r="B16" s="192">
        <v>13.5</v>
      </c>
      <c r="C16" s="193">
        <v>9119.3282053489875</v>
      </c>
      <c r="D16" s="194">
        <v>99.659723250510538</v>
      </c>
    </row>
    <row r="17" spans="1:4" s="169" customFormat="1" ht="15.75" x14ac:dyDescent="0.25">
      <c r="A17" s="186" t="s">
        <v>186</v>
      </c>
      <c r="B17" s="166">
        <v>13.3</v>
      </c>
      <c r="C17" s="167">
        <v>9117.8214596518301</v>
      </c>
      <c r="D17" s="168">
        <v>99.643256921433846</v>
      </c>
    </row>
    <row r="18" spans="1:4" s="169" customFormat="1" ht="15.75" x14ac:dyDescent="0.25">
      <c r="A18" s="195" t="s">
        <v>230</v>
      </c>
      <c r="B18" s="171">
        <v>13.91</v>
      </c>
      <c r="C18" s="172">
        <v>9115.0435010084093</v>
      </c>
      <c r="D18" s="173">
        <v>99.612898260864711</v>
      </c>
    </row>
    <row r="19" spans="1:4" s="169" customFormat="1" ht="15.75" x14ac:dyDescent="0.25">
      <c r="A19" s="196" t="s">
        <v>152</v>
      </c>
      <c r="B19" s="175">
        <v>14.1</v>
      </c>
      <c r="C19" s="176">
        <v>9057.1365169018518</v>
      </c>
      <c r="D19" s="177">
        <v>98.980067214500338</v>
      </c>
    </row>
    <row r="20" spans="1:4" s="169" customFormat="1" ht="15.75" x14ac:dyDescent="0.25">
      <c r="A20" s="196" t="s">
        <v>153</v>
      </c>
      <c r="B20" s="175">
        <v>13.9</v>
      </c>
      <c r="C20" s="176">
        <v>8964.7968792856464</v>
      </c>
      <c r="D20" s="177">
        <v>97.970942142712076</v>
      </c>
    </row>
    <row r="21" spans="1:4" s="169" customFormat="1" ht="15.75" x14ac:dyDescent="0.25">
      <c r="A21" s="196" t="s">
        <v>187</v>
      </c>
      <c r="B21" s="175">
        <v>14</v>
      </c>
      <c r="C21" s="176">
        <v>8951.5503356602894</v>
      </c>
      <c r="D21" s="177">
        <v>97.826178532717805</v>
      </c>
    </row>
    <row r="22" spans="1:4" s="169" customFormat="1" ht="15.75" x14ac:dyDescent="0.25">
      <c r="A22" s="196" t="s">
        <v>178</v>
      </c>
      <c r="B22" s="175">
        <v>13.7</v>
      </c>
      <c r="C22" s="176">
        <v>8910.4877293278187</v>
      </c>
      <c r="D22" s="177">
        <v>97.377429689503856</v>
      </c>
    </row>
    <row r="23" spans="1:4" s="169" customFormat="1" ht="15.75" x14ac:dyDescent="0.25">
      <c r="A23" s="197" t="s">
        <v>81</v>
      </c>
      <c r="B23" s="175">
        <v>13.7</v>
      </c>
      <c r="C23" s="176">
        <v>8704.085453290947</v>
      </c>
      <c r="D23" s="177">
        <v>95.121781768416341</v>
      </c>
    </row>
    <row r="24" spans="1:4" s="169" customFormat="1" ht="15.75" x14ac:dyDescent="0.25">
      <c r="A24" s="196" t="s">
        <v>69</v>
      </c>
      <c r="B24" s="175">
        <v>13.7</v>
      </c>
      <c r="C24" s="176">
        <v>8638.95471161981</v>
      </c>
      <c r="D24" s="177">
        <v>94.410006564817621</v>
      </c>
    </row>
    <row r="25" spans="1:4" s="169" customFormat="1" ht="15.75" x14ac:dyDescent="0.25">
      <c r="A25" s="196" t="s">
        <v>61</v>
      </c>
      <c r="B25" s="175">
        <v>14.4</v>
      </c>
      <c r="C25" s="176">
        <v>8573.4977216572879</v>
      </c>
      <c r="D25" s="177">
        <v>93.69466598735599</v>
      </c>
    </row>
    <row r="26" spans="1:4" s="169" customFormat="1" ht="15.75" x14ac:dyDescent="0.25">
      <c r="A26" s="196" t="s">
        <v>196</v>
      </c>
      <c r="B26" s="175">
        <v>13.4</v>
      </c>
      <c r="C26" s="176">
        <v>8370.5861191613731</v>
      </c>
      <c r="D26" s="177">
        <v>91.477165564770132</v>
      </c>
    </row>
    <row r="27" spans="1:4" s="160" customFormat="1" ht="15.75" x14ac:dyDescent="0.25">
      <c r="C27" s="161"/>
    </row>
    <row r="28" spans="1:4" s="169" customFormat="1" ht="15.75" x14ac:dyDescent="0.25">
      <c r="A28" s="196" t="s">
        <v>179</v>
      </c>
      <c r="B28" s="175">
        <f>AVERAGE(B6:B26)</f>
        <v>13.771904761904759</v>
      </c>
      <c r="C28" s="176">
        <f>AVERAGE(C6:C26)</f>
        <v>9150.4651105904722</v>
      </c>
      <c r="D28" s="177">
        <f>AVERAGE(D6:D26)</f>
        <v>100.00000000000004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168</v>
      </c>
      <c r="B1" s="90"/>
      <c r="C1" s="90"/>
      <c r="D1" s="90"/>
    </row>
    <row r="2" spans="1:4" ht="15.75" x14ac:dyDescent="0.25">
      <c r="A2" s="90" t="s">
        <v>169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153</v>
      </c>
      <c r="B6" s="95">
        <v>12.2</v>
      </c>
      <c r="C6" s="96">
        <v>10533.420085974925</v>
      </c>
      <c r="D6" s="97">
        <f>C6/$C$28*100</f>
        <v>117.07898799920838</v>
      </c>
    </row>
    <row r="7" spans="1:4" s="38" customFormat="1" ht="12.75" customHeight="1" x14ac:dyDescent="0.2">
      <c r="A7" s="94" t="s">
        <v>196</v>
      </c>
      <c r="B7" s="95">
        <v>12.5</v>
      </c>
      <c r="C7" s="96">
        <v>9488.1765393367168</v>
      </c>
      <c r="D7" s="97">
        <f t="shared" ref="D7:D26" si="0">C7/$C$28*100</f>
        <v>105.46110362221988</v>
      </c>
    </row>
    <row r="8" spans="1:4" s="38" customFormat="1" ht="12.75" customHeight="1" x14ac:dyDescent="0.2">
      <c r="A8" s="94" t="s">
        <v>155</v>
      </c>
      <c r="B8" s="95">
        <v>12.3</v>
      </c>
      <c r="C8" s="96">
        <v>9417.2528855906658</v>
      </c>
      <c r="D8" s="97">
        <f t="shared" si="0"/>
        <v>104.67278705096206</v>
      </c>
    </row>
    <row r="9" spans="1:4" s="38" customFormat="1" ht="12.75" customHeight="1" x14ac:dyDescent="0.2">
      <c r="A9" s="98" t="s">
        <v>175</v>
      </c>
      <c r="B9" s="99">
        <v>12.047619047619046</v>
      </c>
      <c r="C9" s="100">
        <v>9392.0322434043137</v>
      </c>
      <c r="D9" s="101">
        <f t="shared" si="0"/>
        <v>104.3924595562104</v>
      </c>
    </row>
    <row r="10" spans="1:4" s="38" customFormat="1" ht="12.75" customHeight="1" x14ac:dyDescent="0.2">
      <c r="A10" s="102" t="s">
        <v>75</v>
      </c>
      <c r="B10" s="103">
        <v>12.7</v>
      </c>
      <c r="C10" s="104">
        <v>9318.5645926278412</v>
      </c>
      <c r="D10" s="105">
        <f t="shared" si="0"/>
        <v>103.57586645222499</v>
      </c>
    </row>
    <row r="11" spans="1:4" s="38" customFormat="1" ht="12.75" customHeight="1" x14ac:dyDescent="0.2">
      <c r="A11" s="102" t="s">
        <v>152</v>
      </c>
      <c r="B11" s="103">
        <v>12.6</v>
      </c>
      <c r="C11" s="104">
        <v>9277.0005135574938</v>
      </c>
      <c r="D11" s="105">
        <f t="shared" si="0"/>
        <v>103.11388161966764</v>
      </c>
    </row>
    <row r="12" spans="1:4" s="38" customFormat="1" ht="12.75" customHeight="1" x14ac:dyDescent="0.2">
      <c r="A12" s="102" t="s">
        <v>182</v>
      </c>
      <c r="B12" s="103">
        <v>12.6</v>
      </c>
      <c r="C12" s="104">
        <v>9218.8626259402336</v>
      </c>
      <c r="D12" s="105">
        <f t="shared" si="0"/>
        <v>102.46767886775199</v>
      </c>
    </row>
    <row r="13" spans="1:4" s="38" customFormat="1" ht="12.75" customHeight="1" x14ac:dyDescent="0.2">
      <c r="A13" s="102" t="s">
        <v>195</v>
      </c>
      <c r="B13" s="103">
        <v>14.1</v>
      </c>
      <c r="C13" s="104">
        <v>9175.2804988551634</v>
      </c>
      <c r="D13" s="105">
        <f t="shared" si="0"/>
        <v>101.98326342696207</v>
      </c>
    </row>
    <row r="14" spans="1:4" s="38" customFormat="1" ht="12.75" customHeight="1" x14ac:dyDescent="0.2">
      <c r="A14" s="102" t="s">
        <v>236</v>
      </c>
      <c r="B14" s="103">
        <v>14.1</v>
      </c>
      <c r="C14" s="104">
        <v>9140.1728718113609</v>
      </c>
      <c r="D14" s="105">
        <f t="shared" si="0"/>
        <v>101.59304207323339</v>
      </c>
    </row>
    <row r="15" spans="1:4" s="38" customFormat="1" ht="12.75" customHeight="1" x14ac:dyDescent="0.2">
      <c r="A15" s="102" t="s">
        <v>237</v>
      </c>
      <c r="B15" s="103">
        <v>14.7</v>
      </c>
      <c r="C15" s="104">
        <v>9117.2066984470039</v>
      </c>
      <c r="D15" s="105">
        <f t="shared" si="0"/>
        <v>101.33777300452003</v>
      </c>
    </row>
    <row r="16" spans="1:4" s="38" customFormat="1" ht="12.75" customHeight="1" thickBot="1" x14ac:dyDescent="0.25">
      <c r="A16" s="106" t="s">
        <v>80</v>
      </c>
      <c r="B16" s="107">
        <v>13</v>
      </c>
      <c r="C16" s="108">
        <v>9020.1020726996703</v>
      </c>
      <c r="D16" s="109">
        <f t="shared" si="0"/>
        <v>100.25845487045291</v>
      </c>
    </row>
    <row r="17" spans="1:4" s="38" customFormat="1" ht="12.75" customHeight="1" x14ac:dyDescent="0.2">
      <c r="A17" s="110" t="s">
        <v>81</v>
      </c>
      <c r="B17" s="111">
        <v>12.2</v>
      </c>
      <c r="C17" s="112">
        <v>8967.6573056223024</v>
      </c>
      <c r="D17" s="113">
        <f t="shared" si="0"/>
        <v>99.67553116617114</v>
      </c>
    </row>
    <row r="18" spans="1:4" s="38" customFormat="1" ht="12.75" customHeight="1" x14ac:dyDescent="0.2">
      <c r="A18" s="102" t="s">
        <v>176</v>
      </c>
      <c r="B18" s="103">
        <v>12.2</v>
      </c>
      <c r="C18" s="104">
        <v>8928.0584600299135</v>
      </c>
      <c r="D18" s="105">
        <f t="shared" si="0"/>
        <v>99.235389908151177</v>
      </c>
    </row>
    <row r="19" spans="1:4" s="38" customFormat="1" ht="12.75" customHeight="1" x14ac:dyDescent="0.2">
      <c r="A19" s="102" t="s">
        <v>79</v>
      </c>
      <c r="B19" s="103">
        <v>16.7</v>
      </c>
      <c r="C19" s="104">
        <v>8917.4669510738295</v>
      </c>
      <c r="D19" s="105">
        <f t="shared" si="0"/>
        <v>99.117665262229764</v>
      </c>
    </row>
    <row r="20" spans="1:4" s="38" customFormat="1" ht="12.75" customHeight="1" x14ac:dyDescent="0.2">
      <c r="A20" s="102" t="s">
        <v>73</v>
      </c>
      <c r="B20" s="103">
        <v>14.8</v>
      </c>
      <c r="C20" s="104">
        <v>8852.467233840709</v>
      </c>
      <c r="D20" s="105">
        <f t="shared" si="0"/>
        <v>98.395193258666438</v>
      </c>
    </row>
    <row r="21" spans="1:4" s="38" customFormat="1" ht="12.75" customHeight="1" x14ac:dyDescent="0.2">
      <c r="A21" s="102" t="s">
        <v>74</v>
      </c>
      <c r="B21" s="103">
        <v>12.4</v>
      </c>
      <c r="C21" s="104">
        <v>8822.8315845431825</v>
      </c>
      <c r="D21" s="105">
        <f t="shared" si="0"/>
        <v>98.065792949922113</v>
      </c>
    </row>
    <row r="22" spans="1:4" s="38" customFormat="1" ht="12.75" customHeight="1" x14ac:dyDescent="0.2">
      <c r="A22" s="102" t="s">
        <v>77</v>
      </c>
      <c r="B22" s="103">
        <v>14.1</v>
      </c>
      <c r="C22" s="104">
        <v>8548.6573971687358</v>
      </c>
      <c r="D22" s="105">
        <f t="shared" si="0"/>
        <v>95.018346239233509</v>
      </c>
    </row>
    <row r="23" spans="1:4" s="38" customFormat="1" ht="12.75" customHeight="1" x14ac:dyDescent="0.2">
      <c r="A23" s="102" t="s">
        <v>61</v>
      </c>
      <c r="B23" s="103">
        <v>14.6</v>
      </c>
      <c r="C23" s="104">
        <v>8527.3715093171722</v>
      </c>
      <c r="D23" s="105">
        <f t="shared" si="0"/>
        <v>94.781753547782415</v>
      </c>
    </row>
    <row r="24" spans="1:4" s="38" customFormat="1" ht="12.75" customHeight="1" x14ac:dyDescent="0.2">
      <c r="A24" s="102" t="s">
        <v>177</v>
      </c>
      <c r="B24" s="103">
        <v>15</v>
      </c>
      <c r="C24" s="104">
        <v>8507.6008928689262</v>
      </c>
      <c r="D24" s="105">
        <f t="shared" si="0"/>
        <v>94.562003101394822</v>
      </c>
    </row>
    <row r="25" spans="1:4" s="38" customFormat="1" ht="12.75" customHeight="1" x14ac:dyDescent="0.2">
      <c r="A25" s="102" t="s">
        <v>69</v>
      </c>
      <c r="B25" s="103">
        <v>15.3</v>
      </c>
      <c r="C25" s="104">
        <v>8456.1720389201746</v>
      </c>
      <c r="D25" s="105">
        <f t="shared" si="0"/>
        <v>93.99037127382762</v>
      </c>
    </row>
    <row r="26" spans="1:4" x14ac:dyDescent="0.2">
      <c r="A26" s="114" t="s">
        <v>178</v>
      </c>
      <c r="B26" s="103">
        <v>16.399999999999999</v>
      </c>
      <c r="C26" s="104">
        <v>7307.4798270146703</v>
      </c>
      <c r="D26" s="105">
        <f t="shared" si="0"/>
        <v>81.222654749207393</v>
      </c>
    </row>
    <row r="28" spans="1:4" x14ac:dyDescent="0.2">
      <c r="A28" s="125" t="s">
        <v>179</v>
      </c>
      <c r="B28" s="103">
        <f>AVERAGE(B6:B26)</f>
        <v>13.645124716553285</v>
      </c>
      <c r="C28" s="104">
        <f>AVERAGE(C6:C26)</f>
        <v>8996.8492775545237</v>
      </c>
      <c r="D28" s="105">
        <f t="shared" ref="D28" si="1">AVERAGE(D6:D26)</f>
        <v>100</v>
      </c>
    </row>
  </sheetData>
  <sheetProtection password="B37A" sheet="1" objects="1" scenarios="1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220</v>
      </c>
      <c r="B1" s="90"/>
      <c r="C1" s="90"/>
      <c r="D1" s="90"/>
    </row>
    <row r="2" spans="1:4" ht="15.75" x14ac:dyDescent="0.25">
      <c r="A2" s="90" t="s">
        <v>221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81</v>
      </c>
      <c r="B6" s="95">
        <v>14.3</v>
      </c>
      <c r="C6" s="96">
        <v>9996.4680695666884</v>
      </c>
      <c r="D6" s="97">
        <v>124.02352664684675</v>
      </c>
    </row>
    <row r="7" spans="1:4" s="38" customFormat="1" ht="12.75" customHeight="1" x14ac:dyDescent="0.2">
      <c r="A7" s="94" t="s">
        <v>80</v>
      </c>
      <c r="B7" s="95">
        <v>14.5</v>
      </c>
      <c r="C7" s="96">
        <v>9736.0832880694215</v>
      </c>
      <c r="D7" s="97">
        <v>120.79300175928421</v>
      </c>
    </row>
    <row r="8" spans="1:4" s="38" customFormat="1" ht="12.75" customHeight="1" x14ac:dyDescent="0.2">
      <c r="A8" s="94" t="s">
        <v>222</v>
      </c>
      <c r="B8" s="95">
        <v>14.6</v>
      </c>
      <c r="C8" s="96">
        <v>8756.9184422639664</v>
      </c>
      <c r="D8" s="97">
        <v>108.64476335144897</v>
      </c>
    </row>
    <row r="9" spans="1:4" s="38" customFormat="1" ht="12.75" customHeight="1" x14ac:dyDescent="0.2">
      <c r="A9" s="94" t="s">
        <v>153</v>
      </c>
      <c r="B9" s="95">
        <v>14.5</v>
      </c>
      <c r="C9" s="96">
        <v>8662.1341678668068</v>
      </c>
      <c r="D9" s="97">
        <v>107.46880001123817</v>
      </c>
    </row>
    <row r="10" spans="1:4" s="38" customFormat="1" ht="12.75" customHeight="1" x14ac:dyDescent="0.2">
      <c r="A10" s="94" t="s">
        <v>69</v>
      </c>
      <c r="B10" s="95">
        <v>14.5</v>
      </c>
      <c r="C10" s="96">
        <v>8411.3514376540734</v>
      </c>
      <c r="D10" s="97">
        <v>104.35740522593416</v>
      </c>
    </row>
    <row r="11" spans="1:4" s="38" customFormat="1" ht="12.75" customHeight="1" x14ac:dyDescent="0.2">
      <c r="A11" s="94" t="s">
        <v>250</v>
      </c>
      <c r="B11" s="95">
        <v>13.9</v>
      </c>
      <c r="C11" s="96">
        <v>8230.0539257002783</v>
      </c>
      <c r="D11" s="97">
        <v>102.10809510476622</v>
      </c>
    </row>
    <row r="12" spans="1:4" s="38" customFormat="1" ht="12.75" customHeight="1" x14ac:dyDescent="0.2">
      <c r="A12" s="94" t="s">
        <v>251</v>
      </c>
      <c r="B12" s="95">
        <v>14</v>
      </c>
      <c r="C12" s="96">
        <v>8149.6376203642976</v>
      </c>
      <c r="D12" s="97">
        <v>101.11039134397079</v>
      </c>
    </row>
    <row r="13" spans="1:4" s="38" customFormat="1" ht="12.75" customHeight="1" x14ac:dyDescent="0.2">
      <c r="A13" s="94" t="s">
        <v>252</v>
      </c>
      <c r="B13" s="95">
        <v>13.7</v>
      </c>
      <c r="C13" s="96">
        <v>8128.5771329890385</v>
      </c>
      <c r="D13" s="97">
        <v>100.84909946577905</v>
      </c>
    </row>
    <row r="14" spans="1:4" s="38" customFormat="1" ht="12.75" customHeight="1" thickBot="1" x14ac:dyDescent="0.25">
      <c r="A14" s="126" t="s">
        <v>176</v>
      </c>
      <c r="B14" s="127">
        <v>14.1</v>
      </c>
      <c r="C14" s="128">
        <v>8092.8389620630387</v>
      </c>
      <c r="D14" s="129">
        <v>100.40570546268665</v>
      </c>
    </row>
    <row r="15" spans="1:4" s="38" customFormat="1" ht="12.75" customHeight="1" x14ac:dyDescent="0.2">
      <c r="A15" s="130" t="s">
        <v>74</v>
      </c>
      <c r="B15" s="131">
        <v>13.9</v>
      </c>
      <c r="C15" s="132">
        <v>8024.5768315385085</v>
      </c>
      <c r="D15" s="133">
        <v>99.558795323509216</v>
      </c>
    </row>
    <row r="16" spans="1:4" s="38" customFormat="1" ht="12.75" customHeight="1" x14ac:dyDescent="0.2">
      <c r="A16" s="94" t="s">
        <v>73</v>
      </c>
      <c r="B16" s="95">
        <v>14.2</v>
      </c>
      <c r="C16" s="96">
        <v>7980.1399976644889</v>
      </c>
      <c r="D16" s="97">
        <v>99.007479317523632</v>
      </c>
    </row>
    <row r="17" spans="1:4" s="38" customFormat="1" ht="12.75" customHeight="1" x14ac:dyDescent="0.2">
      <c r="A17" s="94" t="s">
        <v>75</v>
      </c>
      <c r="B17" s="95">
        <v>13.9</v>
      </c>
      <c r="C17" s="96">
        <v>7957.2423324127922</v>
      </c>
      <c r="D17" s="97">
        <v>98.723394060937849</v>
      </c>
    </row>
    <row r="18" spans="1:4" s="38" customFormat="1" ht="12.75" customHeight="1" x14ac:dyDescent="0.2">
      <c r="A18" s="94" t="s">
        <v>177</v>
      </c>
      <c r="B18" s="95">
        <v>14.1</v>
      </c>
      <c r="C18" s="96">
        <v>7892.6584919457846</v>
      </c>
      <c r="D18" s="97">
        <v>97.92211949042219</v>
      </c>
    </row>
    <row r="19" spans="1:4" s="38" customFormat="1" ht="12.75" customHeight="1" x14ac:dyDescent="0.2">
      <c r="A19" s="94" t="s">
        <v>79</v>
      </c>
      <c r="B19" s="95">
        <v>14.3</v>
      </c>
      <c r="C19" s="96">
        <v>7881.8893068567495</v>
      </c>
      <c r="D19" s="97">
        <v>97.788509068765279</v>
      </c>
    </row>
    <row r="20" spans="1:4" s="38" customFormat="1" ht="12.75" customHeight="1" x14ac:dyDescent="0.2">
      <c r="A20" s="94" t="s">
        <v>182</v>
      </c>
      <c r="B20" s="95">
        <v>14.5</v>
      </c>
      <c r="C20" s="96">
        <v>7755.9168387526634</v>
      </c>
      <c r="D20" s="97">
        <v>96.225602085423759</v>
      </c>
    </row>
    <row r="21" spans="1:4" s="38" customFormat="1" ht="12.75" customHeight="1" x14ac:dyDescent="0.2">
      <c r="A21" s="94" t="s">
        <v>253</v>
      </c>
      <c r="B21" s="95">
        <v>13.9</v>
      </c>
      <c r="C21" s="96">
        <v>7568.6211472161103</v>
      </c>
      <c r="D21" s="97">
        <v>93.901874141867168</v>
      </c>
    </row>
    <row r="22" spans="1:4" s="38" customFormat="1" ht="12.75" customHeight="1" x14ac:dyDescent="0.2">
      <c r="A22" s="94" t="s">
        <v>77</v>
      </c>
      <c r="B22" s="95">
        <v>15</v>
      </c>
      <c r="C22" s="96">
        <v>7513.3653453210354</v>
      </c>
      <c r="D22" s="97">
        <v>93.216330070597635</v>
      </c>
    </row>
    <row r="23" spans="1:4" s="38" customFormat="1" ht="12.75" customHeight="1" x14ac:dyDescent="0.2">
      <c r="A23" s="120" t="s">
        <v>223</v>
      </c>
      <c r="B23" s="121">
        <v>14.209999999999999</v>
      </c>
      <c r="C23" s="122">
        <v>7360.0697797860903</v>
      </c>
      <c r="D23" s="123">
        <v>91.314432667969228</v>
      </c>
    </row>
    <row r="24" spans="1:4" s="38" customFormat="1" ht="12.75" customHeight="1" x14ac:dyDescent="0.2">
      <c r="A24" s="102" t="s">
        <v>65</v>
      </c>
      <c r="B24" s="154">
        <v>14.2</v>
      </c>
      <c r="C24" s="104">
        <v>7225.5069444282881</v>
      </c>
      <c r="D24" s="105">
        <v>89.644947277676067</v>
      </c>
    </row>
    <row r="25" spans="1:4" s="38" customFormat="1" ht="12.75" customHeight="1" x14ac:dyDescent="0.2">
      <c r="A25" s="102" t="s">
        <v>152</v>
      </c>
      <c r="B25" s="154">
        <v>15.2</v>
      </c>
      <c r="C25" s="104">
        <v>7215.6061530564712</v>
      </c>
      <c r="D25" s="105">
        <v>89.522110786429153</v>
      </c>
    </row>
    <row r="26" spans="1:4" x14ac:dyDescent="0.2">
      <c r="A26" s="114" t="s">
        <v>61</v>
      </c>
      <c r="B26" s="154">
        <v>14.5</v>
      </c>
      <c r="C26" s="104">
        <v>6723.2531183373576</v>
      </c>
      <c r="D26" s="105">
        <v>83.413617336923366</v>
      </c>
    </row>
    <row r="28" spans="1:4" x14ac:dyDescent="0.2">
      <c r="A28" s="115" t="s">
        <v>179</v>
      </c>
      <c r="B28" s="154">
        <f>AVERAGE(B6:B26)</f>
        <v>14.286190476190475</v>
      </c>
      <c r="C28" s="104">
        <f t="shared" ref="C28:D28" si="0">AVERAGE(C6:C26)</f>
        <v>8060.1385397073309</v>
      </c>
      <c r="D28" s="105">
        <f t="shared" si="0"/>
        <v>99.999999999999972</v>
      </c>
    </row>
  </sheetData>
  <sheetProtection password="B37A" sheet="1" objects="1" scenarios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200</v>
      </c>
      <c r="B1" s="90"/>
      <c r="C1" s="90"/>
      <c r="D1" s="90"/>
    </row>
    <row r="2" spans="1:4" ht="15.75" x14ac:dyDescent="0.25">
      <c r="A2" s="90" t="s">
        <v>198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136" t="s">
        <v>171</v>
      </c>
      <c r="B5" s="136" t="s">
        <v>172</v>
      </c>
      <c r="C5" s="137" t="s">
        <v>173</v>
      </c>
      <c r="D5" s="136" t="s">
        <v>174</v>
      </c>
    </row>
    <row r="6" spans="1:4" s="38" customFormat="1" ht="12.75" customHeight="1" x14ac:dyDescent="0.2">
      <c r="A6" s="138" t="s">
        <v>176</v>
      </c>
      <c r="B6" s="139">
        <v>12</v>
      </c>
      <c r="C6" s="140">
        <v>3936.8587995100188</v>
      </c>
      <c r="D6" s="141">
        <f t="shared" ref="D6:D27" si="0">C6/$C$29*100</f>
        <v>109.9362108740725</v>
      </c>
    </row>
    <row r="7" spans="1:4" s="38" customFormat="1" ht="12.75" customHeight="1" x14ac:dyDescent="0.2">
      <c r="A7" s="138" t="s">
        <v>153</v>
      </c>
      <c r="B7" s="139">
        <v>10</v>
      </c>
      <c r="C7" s="140">
        <v>3910.1197402395856</v>
      </c>
      <c r="D7" s="141">
        <f t="shared" si="0"/>
        <v>109.18952652285967</v>
      </c>
    </row>
    <row r="8" spans="1:4" s="38" customFormat="1" ht="12.75" customHeight="1" x14ac:dyDescent="0.2">
      <c r="A8" s="138" t="s">
        <v>182</v>
      </c>
      <c r="B8" s="139">
        <v>12.8</v>
      </c>
      <c r="C8" s="140">
        <v>3908.2546669730596</v>
      </c>
      <c r="D8" s="141">
        <f t="shared" si="0"/>
        <v>109.13744462244964</v>
      </c>
    </row>
    <row r="9" spans="1:4" s="38" customFormat="1" ht="12.75" customHeight="1" x14ac:dyDescent="0.2">
      <c r="A9" s="138" t="s">
        <v>74</v>
      </c>
      <c r="B9" s="139">
        <v>12.1</v>
      </c>
      <c r="C9" s="140">
        <v>3900.2133488416575</v>
      </c>
      <c r="D9" s="141">
        <f t="shared" si="0"/>
        <v>108.91289198014778</v>
      </c>
    </row>
    <row r="10" spans="1:4" s="38" customFormat="1" ht="12.75" customHeight="1" x14ac:dyDescent="0.2">
      <c r="A10" s="138" t="s">
        <v>152</v>
      </c>
      <c r="B10" s="139">
        <v>12.33</v>
      </c>
      <c r="C10" s="140">
        <v>3705.4168928552344</v>
      </c>
      <c r="D10" s="141">
        <f t="shared" si="0"/>
        <v>103.47322920496499</v>
      </c>
    </row>
    <row r="11" spans="1:4" s="38" customFormat="1" ht="12.75" customHeight="1" x14ac:dyDescent="0.2">
      <c r="A11" s="138" t="s">
        <v>177</v>
      </c>
      <c r="B11" s="139">
        <v>11.8</v>
      </c>
      <c r="C11" s="140">
        <v>3693.1849780905359</v>
      </c>
      <c r="D11" s="141">
        <f t="shared" si="0"/>
        <v>103.13165475958918</v>
      </c>
    </row>
    <row r="12" spans="1:4" s="38" customFormat="1" ht="12.75" customHeight="1" x14ac:dyDescent="0.2">
      <c r="A12" s="138" t="s">
        <v>80</v>
      </c>
      <c r="B12" s="139">
        <v>12</v>
      </c>
      <c r="C12" s="140">
        <v>3677.9327137964756</v>
      </c>
      <c r="D12" s="141">
        <f t="shared" si="0"/>
        <v>102.70573749175433</v>
      </c>
    </row>
    <row r="13" spans="1:4" s="38" customFormat="1" ht="12.75" customHeight="1" x14ac:dyDescent="0.2">
      <c r="A13" s="138" t="s">
        <v>73</v>
      </c>
      <c r="B13" s="139">
        <v>12.1</v>
      </c>
      <c r="C13" s="140">
        <v>3660.2194141039686</v>
      </c>
      <c r="D13" s="141">
        <f t="shared" si="0"/>
        <v>102.21109616742909</v>
      </c>
    </row>
    <row r="14" spans="1:4" s="38" customFormat="1" ht="12.75" customHeight="1" thickBot="1" x14ac:dyDescent="0.25">
      <c r="A14" s="142" t="s">
        <v>155</v>
      </c>
      <c r="B14" s="143">
        <v>12.3</v>
      </c>
      <c r="C14" s="144">
        <v>3589.6165937273581</v>
      </c>
      <c r="D14" s="145">
        <f t="shared" si="0"/>
        <v>100.23952265044306</v>
      </c>
    </row>
    <row r="15" spans="1:4" s="38" customFormat="1" ht="12.75" customHeight="1" x14ac:dyDescent="0.2">
      <c r="A15" s="146" t="s">
        <v>199</v>
      </c>
      <c r="B15" s="147">
        <v>12.025000000000002</v>
      </c>
      <c r="C15" s="148">
        <v>3573.3294773442467</v>
      </c>
      <c r="D15" s="149">
        <f t="shared" si="0"/>
        <v>99.784707288142769</v>
      </c>
    </row>
    <row r="16" spans="1:4" s="38" customFormat="1" ht="12.75" customHeight="1" x14ac:dyDescent="0.2">
      <c r="A16" s="150" t="s">
        <v>65</v>
      </c>
      <c r="B16" s="151">
        <v>11.4</v>
      </c>
      <c r="C16" s="152">
        <v>3573.226116933517</v>
      </c>
      <c r="D16" s="153">
        <f t="shared" si="0"/>
        <v>99.781820963667172</v>
      </c>
    </row>
    <row r="17" spans="1:4" s="38" customFormat="1" ht="12.75" customHeight="1" x14ac:dyDescent="0.2">
      <c r="A17" s="150" t="s">
        <v>79</v>
      </c>
      <c r="B17" s="151">
        <v>11.6</v>
      </c>
      <c r="C17" s="152">
        <v>3555.0051844940449</v>
      </c>
      <c r="D17" s="153">
        <f t="shared" si="0"/>
        <v>99.273004068522908</v>
      </c>
    </row>
    <row r="18" spans="1:4" s="38" customFormat="1" ht="12.75" customHeight="1" x14ac:dyDescent="0.2">
      <c r="A18" s="150" t="s">
        <v>236</v>
      </c>
      <c r="B18" s="151">
        <v>12.6</v>
      </c>
      <c r="C18" s="152">
        <v>3548.6582575296843</v>
      </c>
      <c r="D18" s="153">
        <f t="shared" si="0"/>
        <v>99.095767053763041</v>
      </c>
    </row>
    <row r="19" spans="1:4" s="38" customFormat="1" ht="12.75" customHeight="1" x14ac:dyDescent="0.2">
      <c r="A19" s="150" t="s">
        <v>237</v>
      </c>
      <c r="B19" s="151">
        <v>12.5</v>
      </c>
      <c r="C19" s="152">
        <v>3533.9475434081669</v>
      </c>
      <c r="D19" s="153">
        <f t="shared" si="0"/>
        <v>98.684972495936222</v>
      </c>
    </row>
    <row r="20" spans="1:4" s="38" customFormat="1" ht="12.75" customHeight="1" x14ac:dyDescent="0.2">
      <c r="A20" s="150" t="s">
        <v>69</v>
      </c>
      <c r="B20" s="151">
        <v>11.5</v>
      </c>
      <c r="C20" s="152">
        <v>3502.2228388989402</v>
      </c>
      <c r="D20" s="153">
        <f t="shared" si="0"/>
        <v>97.799064724675006</v>
      </c>
    </row>
    <row r="21" spans="1:4" s="38" customFormat="1" ht="12.75" customHeight="1" x14ac:dyDescent="0.2">
      <c r="A21" s="150" t="s">
        <v>186</v>
      </c>
      <c r="B21" s="151">
        <v>12.9</v>
      </c>
      <c r="C21" s="152">
        <v>3464.1342051620759</v>
      </c>
      <c r="D21" s="153">
        <f t="shared" si="0"/>
        <v>96.735445152918373</v>
      </c>
    </row>
    <row r="22" spans="1:4" s="38" customFormat="1" ht="12.75" customHeight="1" x14ac:dyDescent="0.2">
      <c r="A22" s="150" t="s">
        <v>61</v>
      </c>
      <c r="B22" s="151">
        <v>11.9</v>
      </c>
      <c r="C22" s="152">
        <v>3460.4152625314546</v>
      </c>
      <c r="D22" s="153">
        <f t="shared" si="0"/>
        <v>96.631594219448402</v>
      </c>
    </row>
    <row r="23" spans="1:4" s="38" customFormat="1" ht="12.75" customHeight="1" x14ac:dyDescent="0.2">
      <c r="A23" s="150" t="s">
        <v>196</v>
      </c>
      <c r="B23" s="151">
        <v>11.3</v>
      </c>
      <c r="C23" s="152">
        <v>3395.9648074373536</v>
      </c>
      <c r="D23" s="153">
        <f t="shared" si="0"/>
        <v>94.831824610480751</v>
      </c>
    </row>
    <row r="24" spans="1:4" s="38" customFormat="1" ht="12.75" customHeight="1" x14ac:dyDescent="0.2">
      <c r="A24" s="150" t="s">
        <v>77</v>
      </c>
      <c r="B24" s="151">
        <v>10.3</v>
      </c>
      <c r="C24" s="152">
        <v>3371.0751904009585</v>
      </c>
      <c r="D24" s="153">
        <f t="shared" si="0"/>
        <v>94.136785665363234</v>
      </c>
    </row>
    <row r="25" spans="1:4" s="38" customFormat="1" ht="12.75" customHeight="1" x14ac:dyDescent="0.2">
      <c r="A25" s="150" t="s">
        <v>81</v>
      </c>
      <c r="B25" s="151">
        <v>11.5</v>
      </c>
      <c r="C25" s="152">
        <v>3338.9711281012828</v>
      </c>
      <c r="D25" s="153">
        <f t="shared" si="0"/>
        <v>93.240284382835455</v>
      </c>
    </row>
    <row r="26" spans="1:4" s="38" customFormat="1" ht="12.75" customHeight="1" x14ac:dyDescent="0.2">
      <c r="A26" s="150" t="s">
        <v>195</v>
      </c>
      <c r="B26" s="151">
        <v>13.1</v>
      </c>
      <c r="C26" s="152">
        <v>3323.0593067070986</v>
      </c>
      <c r="D26" s="153">
        <f t="shared" si="0"/>
        <v>92.795949078658595</v>
      </c>
    </row>
    <row r="27" spans="1:4" s="38" customFormat="1" ht="12.75" customHeight="1" x14ac:dyDescent="0.2">
      <c r="A27" s="150" t="s">
        <v>187</v>
      </c>
      <c r="B27" s="151">
        <v>12</v>
      </c>
      <c r="C27" s="152">
        <v>3161.0357951297729</v>
      </c>
      <c r="D27" s="153">
        <f t="shared" si="0"/>
        <v>88.271466021877515</v>
      </c>
    </row>
    <row r="29" spans="1:4" x14ac:dyDescent="0.2">
      <c r="A29" s="115" t="s">
        <v>179</v>
      </c>
      <c r="B29" s="105">
        <f>AVERAGE(B6:B27)</f>
        <v>11.91159090909091</v>
      </c>
      <c r="C29" s="105">
        <f>AVERAGE(C6:C27)</f>
        <v>3581.0391937371137</v>
      </c>
      <c r="D29" s="105">
        <f>AVERAGE(D6:D27)</f>
        <v>99.999999999999986</v>
      </c>
    </row>
  </sheetData>
  <sheetProtection password="B37A" sheet="1" objects="1" scenarios="1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M14" sqref="M14:M36"/>
    </sheetView>
  </sheetViews>
  <sheetFormatPr baseColWidth="10" defaultColWidth="10.85546875" defaultRowHeight="15.75" x14ac:dyDescent="0.25"/>
  <cols>
    <col min="1" max="1" width="10.85546875" style="199"/>
    <col min="2" max="2" width="23.42578125" style="199" customWidth="1"/>
    <col min="3" max="3" width="11.85546875" style="199" customWidth="1"/>
    <col min="4" max="4" width="12" style="199" customWidth="1"/>
    <col min="5" max="5" width="16.42578125" style="199" customWidth="1"/>
    <col min="6" max="7" width="10.42578125" style="199" customWidth="1"/>
    <col min="8" max="8" width="12.85546875" style="199" customWidth="1"/>
    <col min="9" max="9" width="10.85546875" style="199" customWidth="1"/>
    <col min="10" max="10" width="12.42578125" style="199" customWidth="1"/>
    <col min="11" max="11" width="9.42578125" style="199" customWidth="1"/>
    <col min="12" max="12" width="5" style="199" customWidth="1"/>
    <col min="13" max="13" width="11.5703125" style="199" customWidth="1"/>
    <col min="14" max="16384" width="10.85546875" style="199"/>
  </cols>
  <sheetData>
    <row r="1" spans="2:14" ht="23.25" x14ac:dyDescent="0.35">
      <c r="B1" s="218" t="s">
        <v>211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20"/>
    </row>
    <row r="2" spans="2:14" x14ac:dyDescent="0.25">
      <c r="B2" s="221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3"/>
    </row>
    <row r="3" spans="2:14" x14ac:dyDescent="0.25">
      <c r="B3" s="291" t="s">
        <v>204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3"/>
    </row>
    <row r="4" spans="2:14" ht="32.1" customHeight="1" x14ac:dyDescent="0.25">
      <c r="B4" s="294" t="s">
        <v>234</v>
      </c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6"/>
    </row>
    <row r="5" spans="2:14" ht="29.45" customHeight="1" x14ac:dyDescent="0.25">
      <c r="B5" s="294" t="s">
        <v>207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6"/>
    </row>
    <row r="6" spans="2:14" x14ac:dyDescent="0.25">
      <c r="B6" s="294" t="s">
        <v>208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6"/>
    </row>
    <row r="7" spans="2:14" x14ac:dyDescent="0.25">
      <c r="B7" s="294" t="s">
        <v>209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6"/>
    </row>
    <row r="8" spans="2:14" x14ac:dyDescent="0.25">
      <c r="B8" s="200" t="s">
        <v>210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2"/>
    </row>
    <row r="10" spans="2:14" ht="47.25" x14ac:dyDescent="0.25">
      <c r="B10" s="162" t="s">
        <v>171</v>
      </c>
      <c r="C10" s="230" t="s">
        <v>212</v>
      </c>
      <c r="D10" s="235" t="s">
        <v>215</v>
      </c>
      <c r="E10" s="232" t="s">
        <v>213</v>
      </c>
      <c r="F10" s="239" t="s">
        <v>229</v>
      </c>
      <c r="G10" s="230" t="s">
        <v>214</v>
      </c>
      <c r="H10" s="230" t="s">
        <v>231</v>
      </c>
      <c r="I10" s="232" t="s">
        <v>216</v>
      </c>
      <c r="J10" s="232" t="s">
        <v>238</v>
      </c>
      <c r="K10" s="232" t="s">
        <v>235</v>
      </c>
      <c r="M10" s="162" t="s">
        <v>179</v>
      </c>
      <c r="N10" s="289" t="s">
        <v>203</v>
      </c>
    </row>
    <row r="11" spans="2:14" ht="18" customHeight="1" x14ac:dyDescent="0.25">
      <c r="B11" s="162" t="s">
        <v>206</v>
      </c>
      <c r="C11" s="231">
        <v>13052.663413456043</v>
      </c>
      <c r="D11" s="236">
        <v>11495.797864812186</v>
      </c>
      <c r="E11" s="233">
        <v>11053.395498190192</v>
      </c>
      <c r="F11" s="240">
        <v>10681.625729960853</v>
      </c>
      <c r="G11" s="231">
        <v>9386.5478116289123</v>
      </c>
      <c r="H11" s="231">
        <v>9150</v>
      </c>
      <c r="I11" s="233">
        <v>8996.8492775545237</v>
      </c>
      <c r="J11" s="233">
        <v>8060</v>
      </c>
      <c r="K11" s="233">
        <v>3598.8929511539509</v>
      </c>
      <c r="M11" s="163">
        <f t="shared" ref="M11" si="0">AVERAGE(C11:K11)</f>
        <v>9497.30806075074</v>
      </c>
      <c r="N11" s="290"/>
    </row>
    <row r="12" spans="2:14" ht="18" customHeight="1" x14ac:dyDescent="0.25">
      <c r="B12" s="162" t="s">
        <v>239</v>
      </c>
      <c r="C12" s="238">
        <v>42999</v>
      </c>
      <c r="D12" s="237">
        <v>43015</v>
      </c>
      <c r="E12" s="234">
        <v>43023</v>
      </c>
      <c r="F12" s="241">
        <v>43013</v>
      </c>
      <c r="G12" s="238">
        <v>43009</v>
      </c>
      <c r="H12" s="238">
        <v>43024</v>
      </c>
      <c r="I12" s="234">
        <v>43015</v>
      </c>
      <c r="J12" s="234">
        <v>43005</v>
      </c>
      <c r="K12" s="234"/>
      <c r="M12" s="163"/>
      <c r="N12" s="224"/>
    </row>
    <row r="13" spans="2:14" ht="36.950000000000003" customHeight="1" x14ac:dyDescent="0.25">
      <c r="B13" s="162" t="s">
        <v>240</v>
      </c>
      <c r="C13" s="231" t="s">
        <v>248</v>
      </c>
      <c r="D13" s="236" t="s">
        <v>242</v>
      </c>
      <c r="E13" s="233" t="s">
        <v>244</v>
      </c>
      <c r="F13" s="240" t="s">
        <v>243</v>
      </c>
      <c r="G13" s="231" t="s">
        <v>245</v>
      </c>
      <c r="H13" s="231" t="s">
        <v>246</v>
      </c>
      <c r="I13" s="233" t="s">
        <v>247</v>
      </c>
      <c r="J13" s="233" t="s">
        <v>241</v>
      </c>
      <c r="K13" s="233" t="s">
        <v>249</v>
      </c>
      <c r="M13" s="163"/>
      <c r="N13" s="224"/>
    </row>
    <row r="14" spans="2:14" ht="18" customHeight="1" x14ac:dyDescent="0.25">
      <c r="B14" s="203" t="s">
        <v>153</v>
      </c>
      <c r="C14" s="204">
        <v>111.92155669446041</v>
      </c>
      <c r="D14" s="204">
        <v>112.68456583344664</v>
      </c>
      <c r="E14" s="204">
        <v>98.95051494932315</v>
      </c>
      <c r="F14" s="204">
        <v>109.18180833860831</v>
      </c>
      <c r="G14" s="204">
        <v>105.1985942422198</v>
      </c>
      <c r="H14" s="204">
        <v>97.970942142712076</v>
      </c>
      <c r="I14" s="204">
        <v>117.07898799920838</v>
      </c>
      <c r="J14" s="204">
        <v>107.46880001123817</v>
      </c>
      <c r="K14" s="204">
        <v>109.18952652285967</v>
      </c>
      <c r="M14" s="205">
        <f t="shared" ref="M14:M36" si="1">AVERAGE(C14:K14)</f>
        <v>107.73836630378628</v>
      </c>
      <c r="N14" s="206">
        <f t="shared" ref="N14:N36" si="2">COUNTIF(C14:K14,"&gt;100")/COUNT(C14:K14)</f>
        <v>0.77777777777777779</v>
      </c>
    </row>
    <row r="15" spans="2:14" ht="18" customHeight="1" x14ac:dyDescent="0.25">
      <c r="B15" s="203" t="s">
        <v>236</v>
      </c>
      <c r="C15" s="204">
        <v>103.27628808972361</v>
      </c>
      <c r="D15" s="204">
        <v>119.09261566711282</v>
      </c>
      <c r="E15" s="204">
        <v>103.20254528292611</v>
      </c>
      <c r="F15" s="204">
        <v>97.109477668718597</v>
      </c>
      <c r="G15" s="204">
        <v>109.79911001568068</v>
      </c>
      <c r="H15" s="204">
        <v>103.21057622573817</v>
      </c>
      <c r="I15" s="204">
        <v>101.59304207323339</v>
      </c>
      <c r="J15" s="204">
        <v>100.84909946577905</v>
      </c>
      <c r="K15" s="204">
        <v>99.095767053763041</v>
      </c>
      <c r="M15" s="205">
        <f t="shared" si="1"/>
        <v>104.13650239363061</v>
      </c>
      <c r="N15" s="207">
        <f t="shared" si="2"/>
        <v>0.77777777777777779</v>
      </c>
    </row>
    <row r="16" spans="2:14" ht="18" customHeight="1" x14ac:dyDescent="0.25">
      <c r="B16" s="203" t="s">
        <v>155</v>
      </c>
      <c r="C16" s="204">
        <v>106.09110252648199</v>
      </c>
      <c r="D16" s="204">
        <v>103.3717917976246</v>
      </c>
      <c r="E16" s="204">
        <v>96.687038835388449</v>
      </c>
      <c r="F16" s="204">
        <v>100.90374297445608</v>
      </c>
      <c r="G16" s="204">
        <v>108.14644959197905</v>
      </c>
      <c r="H16" s="204">
        <v>104.27469039793793</v>
      </c>
      <c r="I16" s="204">
        <v>104.67278705096206</v>
      </c>
      <c r="J16" s="204">
        <v>108.64476335144897</v>
      </c>
      <c r="K16" s="204">
        <v>100.23952265044306</v>
      </c>
      <c r="M16" s="205">
        <f t="shared" si="1"/>
        <v>103.67020990852468</v>
      </c>
      <c r="N16" s="207">
        <f t="shared" si="2"/>
        <v>0.88888888888888884</v>
      </c>
    </row>
    <row r="17" spans="2:14" ht="18" customHeight="1" x14ac:dyDescent="0.25">
      <c r="B17" s="203" t="s">
        <v>182</v>
      </c>
      <c r="C17" s="204">
        <v>95.289675672684069</v>
      </c>
      <c r="D17" s="204">
        <v>108.15306688353044</v>
      </c>
      <c r="E17" s="204">
        <v>103.03873171898495</v>
      </c>
      <c r="F17" s="204">
        <v>98.65089794917445</v>
      </c>
      <c r="G17" s="204">
        <v>103.33465957740874</v>
      </c>
      <c r="H17" s="204">
        <v>102.99186370833075</v>
      </c>
      <c r="I17" s="204">
        <v>102.46767886775199</v>
      </c>
      <c r="J17" s="204">
        <v>96.225602085423759</v>
      </c>
      <c r="K17" s="204">
        <v>109.13744462244964</v>
      </c>
      <c r="M17" s="205">
        <f t="shared" si="1"/>
        <v>102.14329123174875</v>
      </c>
      <c r="N17" s="207">
        <f t="shared" si="2"/>
        <v>0.66666666666666663</v>
      </c>
    </row>
    <row r="18" spans="2:14" ht="18" customHeight="1" x14ac:dyDescent="0.25">
      <c r="B18" s="174" t="s">
        <v>176</v>
      </c>
      <c r="C18" s="204">
        <v>98.069580140333372</v>
      </c>
      <c r="D18" s="204">
        <v>100.57795958687798</v>
      </c>
      <c r="E18" s="204">
        <v>105.59636001512702</v>
      </c>
      <c r="F18" s="204">
        <v>104.2921313424404</v>
      </c>
      <c r="G18" s="204">
        <v>98.480792888031445</v>
      </c>
      <c r="H18" s="204">
        <v>99.659723250510538</v>
      </c>
      <c r="I18" s="204">
        <v>99.235389908151177</v>
      </c>
      <c r="J18" s="204">
        <v>100.40570546268665</v>
      </c>
      <c r="K18" s="204">
        <v>109.9362108740725</v>
      </c>
      <c r="M18" s="205">
        <f t="shared" si="1"/>
        <v>101.80598371869235</v>
      </c>
      <c r="N18" s="207">
        <f t="shared" si="2"/>
        <v>0.55555555555555558</v>
      </c>
    </row>
    <row r="19" spans="2:14" ht="18" customHeight="1" x14ac:dyDescent="0.25">
      <c r="B19" s="174" t="s">
        <v>80</v>
      </c>
      <c r="C19" s="204">
        <v>99.673277293150534</v>
      </c>
      <c r="D19" s="204">
        <v>93.732801515229838</v>
      </c>
      <c r="E19" s="204">
        <v>92.180741361233359</v>
      </c>
      <c r="F19" s="204">
        <v>100.84354549604775</v>
      </c>
      <c r="G19" s="204">
        <v>102.85949335825784</v>
      </c>
      <c r="H19" s="204">
        <v>102.77313808033976</v>
      </c>
      <c r="I19" s="204">
        <v>100.25845487045291</v>
      </c>
      <c r="J19" s="204">
        <v>120.79300175928421</v>
      </c>
      <c r="K19" s="204">
        <v>102.70573749175433</v>
      </c>
      <c r="M19" s="205">
        <f t="shared" si="1"/>
        <v>101.75779902508337</v>
      </c>
      <c r="N19" s="207">
        <f t="shared" si="2"/>
        <v>0.66666666666666663</v>
      </c>
    </row>
    <row r="20" spans="2:14" ht="18" customHeight="1" x14ac:dyDescent="0.25">
      <c r="B20" s="203" t="s">
        <v>186</v>
      </c>
      <c r="C20" s="204"/>
      <c r="D20" s="204">
        <v>102.2036577133625</v>
      </c>
      <c r="E20" s="204">
        <v>106.0467286104841</v>
      </c>
      <c r="F20" s="204">
        <v>103.39737791337103</v>
      </c>
      <c r="G20" s="204"/>
      <c r="H20" s="204">
        <v>99.643256921433846</v>
      </c>
      <c r="I20" s="208"/>
      <c r="J20" s="208"/>
      <c r="K20" s="204">
        <v>96.735445152918373</v>
      </c>
      <c r="M20" s="205">
        <f t="shared" si="1"/>
        <v>101.60529326231396</v>
      </c>
      <c r="N20" s="207">
        <f t="shared" si="2"/>
        <v>0.6</v>
      </c>
    </row>
    <row r="21" spans="2:14" ht="18" customHeight="1" x14ac:dyDescent="0.25">
      <c r="B21" s="203" t="s">
        <v>73</v>
      </c>
      <c r="C21" s="204">
        <v>105.83234373983204</v>
      </c>
      <c r="D21" s="208"/>
      <c r="E21" s="204">
        <v>99.068033375628744</v>
      </c>
      <c r="F21" s="209">
        <v>103.76403528185818</v>
      </c>
      <c r="G21" s="204">
        <v>97.329315999324933</v>
      </c>
      <c r="H21" s="204">
        <v>104.97039477506453</v>
      </c>
      <c r="I21" s="204">
        <v>98.395193258666438</v>
      </c>
      <c r="J21" s="204">
        <v>99.007479317523632</v>
      </c>
      <c r="K21" s="204">
        <v>102.21109616742909</v>
      </c>
      <c r="M21" s="205">
        <f t="shared" si="1"/>
        <v>101.32223648941596</v>
      </c>
      <c r="N21" s="207">
        <f t="shared" si="2"/>
        <v>0.5</v>
      </c>
    </row>
    <row r="22" spans="2:14" ht="18" customHeight="1" x14ac:dyDescent="0.25">
      <c r="B22" s="210" t="s">
        <v>183</v>
      </c>
      <c r="C22" s="204">
        <v>91.581425266004388</v>
      </c>
      <c r="D22" s="204">
        <v>100.28129068563587</v>
      </c>
      <c r="E22" s="204">
        <v>103.44873519576736</v>
      </c>
      <c r="F22" s="204">
        <v>104.57502908819269</v>
      </c>
      <c r="G22" s="204"/>
      <c r="H22" s="204"/>
      <c r="I22" s="204">
        <v>104.3924595562104</v>
      </c>
      <c r="J22" s="204"/>
      <c r="K22" s="204"/>
      <c r="M22" s="205">
        <f t="shared" si="1"/>
        <v>100.85578795836214</v>
      </c>
      <c r="N22" s="207">
        <f t="shared" si="2"/>
        <v>0.8</v>
      </c>
    </row>
    <row r="23" spans="2:14" ht="18" customHeight="1" x14ac:dyDescent="0.25">
      <c r="B23" s="174" t="s">
        <v>74</v>
      </c>
      <c r="C23" s="204">
        <v>99.43746094114536</v>
      </c>
      <c r="D23" s="204">
        <v>95.92157256896698</v>
      </c>
      <c r="E23" s="204">
        <v>99.114328513264311</v>
      </c>
      <c r="F23" s="204">
        <v>102.74706272995979</v>
      </c>
      <c r="G23" s="204">
        <v>101.56564960861829</v>
      </c>
      <c r="H23" s="204">
        <v>102.01570639722615</v>
      </c>
      <c r="I23" s="204">
        <v>98.065792949922113</v>
      </c>
      <c r="J23" s="204">
        <v>99.558795323509216</v>
      </c>
      <c r="K23" s="204">
        <v>108.91289198014778</v>
      </c>
      <c r="M23" s="205">
        <f t="shared" si="1"/>
        <v>100.81547344586222</v>
      </c>
      <c r="N23" s="207">
        <f t="shared" si="2"/>
        <v>0.44444444444444442</v>
      </c>
    </row>
    <row r="24" spans="2:14" ht="18" customHeight="1" x14ac:dyDescent="0.25">
      <c r="B24" s="174" t="s">
        <v>195</v>
      </c>
      <c r="C24" s="204">
        <v>101.13609028148541</v>
      </c>
      <c r="D24" s="204">
        <v>90.856069466245287</v>
      </c>
      <c r="E24" s="204">
        <v>109.22803550441371</v>
      </c>
      <c r="F24" s="204">
        <v>105.96215532676858</v>
      </c>
      <c r="G24" s="204">
        <v>98.266337385893635</v>
      </c>
      <c r="H24" s="204">
        <v>102.46357943935965</v>
      </c>
      <c r="I24" s="204">
        <v>101.98326342696207</v>
      </c>
      <c r="J24" s="204">
        <v>102.10809510476622</v>
      </c>
      <c r="K24" s="204">
        <v>92.795949078658595</v>
      </c>
      <c r="M24" s="205">
        <f t="shared" si="1"/>
        <v>100.53328611272812</v>
      </c>
      <c r="N24" s="207">
        <f t="shared" si="2"/>
        <v>0.66666666666666663</v>
      </c>
    </row>
    <row r="25" spans="2:14" ht="18" customHeight="1" x14ac:dyDescent="0.25">
      <c r="B25" s="203" t="s">
        <v>69</v>
      </c>
      <c r="C25" s="204">
        <v>109.58206029125066</v>
      </c>
      <c r="D25" s="204">
        <v>103.03265609574206</v>
      </c>
      <c r="E25" s="204">
        <v>100.5302474920252</v>
      </c>
      <c r="F25" s="204">
        <v>98.767644573966379</v>
      </c>
      <c r="G25" s="204">
        <v>99.275449783130341</v>
      </c>
      <c r="H25" s="204">
        <v>94.410006564817621</v>
      </c>
      <c r="I25" s="204">
        <v>93.99037127382762</v>
      </c>
      <c r="J25" s="204">
        <v>104.35740522593416</v>
      </c>
      <c r="K25" s="204">
        <v>97.799064724675006</v>
      </c>
      <c r="M25" s="205">
        <f t="shared" si="1"/>
        <v>100.19387844726322</v>
      </c>
      <c r="N25" s="207">
        <f t="shared" si="2"/>
        <v>0.44444444444444442</v>
      </c>
    </row>
    <row r="26" spans="2:14" ht="18" customHeight="1" x14ac:dyDescent="0.25">
      <c r="B26" s="174" t="s">
        <v>75</v>
      </c>
      <c r="C26" s="204">
        <v>92.884396976061367</v>
      </c>
      <c r="D26" s="204">
        <v>101.15933507581947</v>
      </c>
      <c r="E26" s="204">
        <v>101.93405851171219</v>
      </c>
      <c r="F26" s="204">
        <v>102.09492338053619</v>
      </c>
      <c r="G26" s="204">
        <v>98.957938255445825</v>
      </c>
      <c r="H26" s="204">
        <v>102.12357971500194</v>
      </c>
      <c r="I26" s="204">
        <v>103.57586645222499</v>
      </c>
      <c r="J26" s="204">
        <v>98.723394060937849</v>
      </c>
      <c r="K26" s="204"/>
      <c r="M26" s="205">
        <f t="shared" si="1"/>
        <v>100.18168655346747</v>
      </c>
      <c r="N26" s="207">
        <f t="shared" si="2"/>
        <v>0.625</v>
      </c>
    </row>
    <row r="27" spans="2:14" ht="18" customHeight="1" x14ac:dyDescent="0.25">
      <c r="B27" s="174" t="s">
        <v>81</v>
      </c>
      <c r="C27" s="204">
        <v>100.27299616976396</v>
      </c>
      <c r="D27" s="204">
        <v>95.699788586148529</v>
      </c>
      <c r="E27" s="204">
        <v>93.450652598220614</v>
      </c>
      <c r="F27" s="204">
        <v>98.459360517875197</v>
      </c>
      <c r="G27" s="204">
        <v>99.511752478594317</v>
      </c>
      <c r="H27" s="204">
        <v>95.121781768416341</v>
      </c>
      <c r="I27" s="204">
        <v>99.67553116617114</v>
      </c>
      <c r="J27" s="204">
        <v>124.02352664684675</v>
      </c>
      <c r="K27" s="204">
        <v>93.240284382835455</v>
      </c>
      <c r="M27" s="205">
        <f t="shared" si="1"/>
        <v>99.939519368319154</v>
      </c>
      <c r="N27" s="207">
        <f t="shared" si="2"/>
        <v>0.22222222222222221</v>
      </c>
    </row>
    <row r="28" spans="2:14" ht="18" customHeight="1" x14ac:dyDescent="0.25">
      <c r="B28" s="203" t="s">
        <v>237</v>
      </c>
      <c r="C28" s="204">
        <v>96.739195750074231</v>
      </c>
      <c r="D28" s="204">
        <v>99.057770345423563</v>
      </c>
      <c r="E28" s="204">
        <v>95.154313663208612</v>
      </c>
      <c r="F28" s="204">
        <v>97.996022350732275</v>
      </c>
      <c r="G28" s="204">
        <v>99.218157718106227</v>
      </c>
      <c r="H28" s="204">
        <v>105.90691942639887</v>
      </c>
      <c r="I28" s="211">
        <v>101.33777300452003</v>
      </c>
      <c r="J28" s="204">
        <v>101.11039134397079</v>
      </c>
      <c r="K28" s="204">
        <v>98.684972495936222</v>
      </c>
      <c r="M28" s="205">
        <f t="shared" si="1"/>
        <v>99.467279566485658</v>
      </c>
      <c r="N28" s="207">
        <f t="shared" si="2"/>
        <v>0.33333333333333331</v>
      </c>
    </row>
    <row r="29" spans="2:14" ht="18" customHeight="1" x14ac:dyDescent="0.25">
      <c r="B29" s="203" t="s">
        <v>152</v>
      </c>
      <c r="C29" s="204">
        <v>103.25969012603666</v>
      </c>
      <c r="D29" s="204">
        <v>99.764033902359898</v>
      </c>
      <c r="E29" s="204">
        <v>97.541718299429249</v>
      </c>
      <c r="F29" s="204">
        <v>101.73373851008616</v>
      </c>
      <c r="G29" s="204">
        <v>95.805433509237616</v>
      </c>
      <c r="H29" s="204">
        <v>98.980067214500338</v>
      </c>
      <c r="I29" s="204">
        <v>103.11388161966764</v>
      </c>
      <c r="J29" s="204">
        <v>89.522110786429153</v>
      </c>
      <c r="K29" s="204">
        <v>103.47322920496499</v>
      </c>
      <c r="M29" s="205">
        <f t="shared" si="1"/>
        <v>99.243767019190187</v>
      </c>
      <c r="N29" s="207">
        <f t="shared" si="2"/>
        <v>0.44444444444444442</v>
      </c>
    </row>
    <row r="30" spans="2:14" ht="18" customHeight="1" x14ac:dyDescent="0.25">
      <c r="B30" s="203" t="s">
        <v>187</v>
      </c>
      <c r="C30" s="204"/>
      <c r="D30" s="204">
        <v>95.92157256896698</v>
      </c>
      <c r="E30" s="204">
        <v>112.50822406411362</v>
      </c>
      <c r="F30" s="204">
        <v>100.66660139284751</v>
      </c>
      <c r="G30" s="204"/>
      <c r="H30" s="204"/>
      <c r="I30" s="204">
        <v>97.826178532717805</v>
      </c>
      <c r="J30" s="208"/>
      <c r="K30" s="204">
        <v>88.271466021877515</v>
      </c>
      <c r="M30" s="205">
        <f t="shared" si="1"/>
        <v>99.038808516104694</v>
      </c>
      <c r="N30" s="207">
        <f t="shared" si="2"/>
        <v>0.4</v>
      </c>
    </row>
    <row r="31" spans="2:14" ht="18" customHeight="1" x14ac:dyDescent="0.25">
      <c r="B31" s="203" t="s">
        <v>178</v>
      </c>
      <c r="C31" s="204">
        <v>109.70001040954693</v>
      </c>
      <c r="D31" s="204">
        <v>102.32208605370245</v>
      </c>
      <c r="E31" s="204">
        <v>99.236476453333481</v>
      </c>
      <c r="F31" s="204">
        <v>102.09492338053619</v>
      </c>
      <c r="G31" s="204">
        <v>101.95832124822371</v>
      </c>
      <c r="H31" s="204">
        <v>97.377429689503856</v>
      </c>
      <c r="I31" s="204">
        <v>81.222654749207393</v>
      </c>
      <c r="J31" s="204">
        <v>89.644947277676067</v>
      </c>
      <c r="K31" s="204">
        <v>99.781820963667172</v>
      </c>
      <c r="M31" s="205">
        <f t="shared" si="1"/>
        <v>98.148741136155252</v>
      </c>
      <c r="N31" s="207">
        <f t="shared" si="2"/>
        <v>0.44444444444444442</v>
      </c>
    </row>
    <row r="32" spans="2:14" ht="18" customHeight="1" x14ac:dyDescent="0.25">
      <c r="B32" s="203" t="s">
        <v>79</v>
      </c>
      <c r="C32" s="204">
        <v>91.318383576042223</v>
      </c>
      <c r="D32" s="204">
        <v>98.123263078013906</v>
      </c>
      <c r="E32" s="204">
        <v>100.86927034609472</v>
      </c>
      <c r="F32" s="204">
        <v>92.266316905866191</v>
      </c>
      <c r="G32" s="204">
        <v>97.710636947523213</v>
      </c>
      <c r="H32" s="204">
        <v>103.49543593699923</v>
      </c>
      <c r="I32" s="204">
        <v>99.117665262229764</v>
      </c>
      <c r="J32" s="204">
        <v>97.788509068765279</v>
      </c>
      <c r="K32" s="204">
        <v>99.273004068522908</v>
      </c>
      <c r="M32" s="205">
        <f t="shared" si="1"/>
        <v>97.773609465561947</v>
      </c>
      <c r="N32" s="207">
        <f t="shared" si="2"/>
        <v>0.22222222222222221</v>
      </c>
    </row>
    <row r="33" spans="2:14" ht="18" customHeight="1" x14ac:dyDescent="0.25">
      <c r="B33" s="203" t="s">
        <v>177</v>
      </c>
      <c r="C33" s="204">
        <v>93.745298903899652</v>
      </c>
      <c r="D33" s="204">
        <v>96.852849972549166</v>
      </c>
      <c r="E33" s="204">
        <v>91.954013892300296</v>
      </c>
      <c r="F33" s="204">
        <v>98.111856892518006</v>
      </c>
      <c r="G33" s="204">
        <v>94.59319091103734</v>
      </c>
      <c r="H33" s="204">
        <v>99.612898260864711</v>
      </c>
      <c r="I33" s="204">
        <v>94.562003101394822</v>
      </c>
      <c r="J33" s="204">
        <v>97.92211949042219</v>
      </c>
      <c r="K33" s="204">
        <v>103.13165475958918</v>
      </c>
      <c r="M33" s="205">
        <f t="shared" si="1"/>
        <v>96.720654020508363</v>
      </c>
      <c r="N33" s="207">
        <f t="shared" si="2"/>
        <v>0.1111111111111111</v>
      </c>
    </row>
    <row r="34" spans="2:14" ht="18" customHeight="1" x14ac:dyDescent="0.25">
      <c r="B34" s="203" t="s">
        <v>77</v>
      </c>
      <c r="C34" s="204">
        <v>104.67387242292216</v>
      </c>
      <c r="D34" s="208"/>
      <c r="E34" s="204">
        <v>93.524724818437505</v>
      </c>
      <c r="F34" s="208"/>
      <c r="G34" s="204">
        <v>95.384070348650937</v>
      </c>
      <c r="H34" s="204"/>
      <c r="I34" s="204">
        <v>95.018346239233509</v>
      </c>
      <c r="J34" s="204">
        <v>93.216330070597635</v>
      </c>
      <c r="K34" s="204">
        <v>94.136785665363234</v>
      </c>
      <c r="M34" s="205">
        <f t="shared" si="1"/>
        <v>95.992354927534166</v>
      </c>
      <c r="N34" s="207">
        <f t="shared" si="2"/>
        <v>0.16666666666666666</v>
      </c>
    </row>
    <row r="35" spans="2:14" ht="18" customHeight="1" x14ac:dyDescent="0.25">
      <c r="B35" s="203" t="s">
        <v>196</v>
      </c>
      <c r="C35" s="204">
        <v>84.480503475319253</v>
      </c>
      <c r="D35" s="204">
        <v>94.059017761802565</v>
      </c>
      <c r="E35" s="204">
        <v>100.36073606499048</v>
      </c>
      <c r="F35" s="204">
        <v>89.959658983219541</v>
      </c>
      <c r="G35" s="204">
        <v>97.223790435192782</v>
      </c>
      <c r="H35" s="204">
        <v>91.477165564770132</v>
      </c>
      <c r="I35" s="204">
        <v>105.46110362221988</v>
      </c>
      <c r="J35" s="204">
        <v>93.901874141867168</v>
      </c>
      <c r="K35" s="204">
        <v>94.831824610480751</v>
      </c>
      <c r="M35" s="205">
        <f t="shared" si="1"/>
        <v>94.639519406651402</v>
      </c>
      <c r="N35" s="207">
        <f t="shared" si="2"/>
        <v>0.22222222222222221</v>
      </c>
    </row>
    <row r="36" spans="2:14" ht="18" customHeight="1" x14ac:dyDescent="0.25">
      <c r="B36" s="203" t="s">
        <v>61</v>
      </c>
      <c r="C36" s="204">
        <v>101.03479125378144</v>
      </c>
      <c r="D36" s="204">
        <v>98.715404779713595</v>
      </c>
      <c r="E36" s="204">
        <v>87.582921961137203</v>
      </c>
      <c r="F36" s="204">
        <v>86.421689002220575</v>
      </c>
      <c r="G36" s="204">
        <v>95.742050490945999</v>
      </c>
      <c r="H36" s="204">
        <v>93.69466598735599</v>
      </c>
      <c r="I36" s="204">
        <v>94.781753547782415</v>
      </c>
      <c r="J36" s="204">
        <v>83.413617336923366</v>
      </c>
      <c r="K36" s="204">
        <v>96.631594219448402</v>
      </c>
      <c r="M36" s="205">
        <f t="shared" si="1"/>
        <v>93.113165397700996</v>
      </c>
      <c r="N36" s="207">
        <f t="shared" si="2"/>
        <v>0.1111111111111111</v>
      </c>
    </row>
  </sheetData>
  <sheetProtection password="B37A" sheet="1" objects="1" scenarios="1"/>
  <sortState ref="B16:N38">
    <sortCondition descending="1" ref="M16:M38"/>
  </sortState>
  <mergeCells count="6">
    <mergeCell ref="N10:N11"/>
    <mergeCell ref="B3:N3"/>
    <mergeCell ref="B4:N4"/>
    <mergeCell ref="B5:N5"/>
    <mergeCell ref="B6:N6"/>
    <mergeCell ref="B7:N7"/>
  </mergeCells>
  <conditionalFormatting sqref="L14:M36 D14:D36 I14:J27 J28 I29:J36">
    <cfRule type="cellIs" dxfId="13" priority="13" operator="greaterThanOrEqual">
      <formula>100</formula>
    </cfRule>
  </conditionalFormatting>
  <conditionalFormatting sqref="C33">
    <cfRule type="cellIs" dxfId="12" priority="9" operator="greaterThanOrEqual">
      <formula>100</formula>
    </cfRule>
  </conditionalFormatting>
  <conditionalFormatting sqref="C14:C16 C18:C32 C34:C36">
    <cfRule type="cellIs" dxfId="11" priority="11" operator="greaterThanOrEqual">
      <formula>100</formula>
    </cfRule>
  </conditionalFormatting>
  <conditionalFormatting sqref="C17">
    <cfRule type="cellIs" dxfId="10" priority="10" operator="greaterThanOrEqual">
      <formula>100</formula>
    </cfRule>
  </conditionalFormatting>
  <conditionalFormatting sqref="K19">
    <cfRule type="cellIs" dxfId="9" priority="7" operator="greaterThanOrEqual">
      <formula>100</formula>
    </cfRule>
  </conditionalFormatting>
  <conditionalFormatting sqref="K14:K18 K20:K36">
    <cfRule type="cellIs" dxfId="8" priority="8" operator="greaterThanOrEqual">
      <formula>100</formula>
    </cfRule>
  </conditionalFormatting>
  <conditionalFormatting sqref="E14:E36">
    <cfRule type="cellIs" dxfId="7" priority="6" operator="greaterThanOrEqual">
      <formula>100</formula>
    </cfRule>
  </conditionalFormatting>
  <conditionalFormatting sqref="N14:N36">
    <cfRule type="cellIs" dxfId="6" priority="4" operator="greaterThanOrEqual">
      <formula>50%</formula>
    </cfRule>
  </conditionalFormatting>
  <conditionalFormatting sqref="G14:G36">
    <cfRule type="cellIs" dxfId="5" priority="3" operator="greaterThanOrEqual">
      <formula>100</formula>
    </cfRule>
  </conditionalFormatting>
  <conditionalFormatting sqref="F14:F36">
    <cfRule type="cellIs" dxfId="4" priority="2" operator="greaterThanOrEqual">
      <formula>100</formula>
    </cfRule>
  </conditionalFormatting>
  <conditionalFormatting sqref="H14:H36">
    <cfRule type="cellIs" dxfId="3" priority="1" operator="greaterThanOrEqual">
      <formula>100</formula>
    </cfRule>
  </conditionalFormatting>
  <pageMargins left="0.7" right="0.7" top="0.75" bottom="0.75" header="0.3" footer="0.3"/>
  <pageSetup orientation="portrait" horizontalDpi="0" verticalDpi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="142" zoomScaleNormal="80" workbookViewId="0">
      <selection activeCell="A14" sqref="A14"/>
    </sheetView>
  </sheetViews>
  <sheetFormatPr baseColWidth="10" defaultRowHeight="15" x14ac:dyDescent="0.25"/>
  <cols>
    <col min="1" max="1" width="17.42578125" bestFit="1" customWidth="1"/>
    <col min="2" max="2" width="12.42578125" customWidth="1"/>
    <col min="3" max="3" width="10.42578125" style="243" customWidth="1"/>
    <col min="4" max="4" width="12.42578125" customWidth="1"/>
    <col min="5" max="6" width="14.42578125" customWidth="1"/>
    <col min="7" max="7" width="9.42578125" customWidth="1"/>
    <col min="8" max="8" width="14.42578125" customWidth="1"/>
    <col min="9" max="9" width="12.42578125" customWidth="1"/>
    <col min="11" max="11" width="11" customWidth="1"/>
    <col min="12" max="12" width="15.42578125" customWidth="1"/>
  </cols>
  <sheetData>
    <row r="1" spans="1:14" ht="45" x14ac:dyDescent="0.25">
      <c r="A1" s="258"/>
      <c r="B1" s="262" t="s">
        <v>260</v>
      </c>
      <c r="C1" s="257" t="s">
        <v>256</v>
      </c>
      <c r="D1" s="257" t="s">
        <v>268</v>
      </c>
      <c r="E1" s="257" t="s">
        <v>262</v>
      </c>
      <c r="F1" s="257" t="s">
        <v>267</v>
      </c>
      <c r="G1" s="257"/>
      <c r="H1" s="257" t="s">
        <v>272</v>
      </c>
      <c r="I1" s="257" t="s">
        <v>257</v>
      </c>
      <c r="J1" s="257" t="s">
        <v>266</v>
      </c>
      <c r="K1" s="257" t="s">
        <v>273</v>
      </c>
      <c r="L1" s="257" t="s">
        <v>264</v>
      </c>
    </row>
    <row r="2" spans="1:14" x14ac:dyDescent="0.25">
      <c r="A2" s="255" t="s">
        <v>5</v>
      </c>
      <c r="B2" s="260">
        <v>3</v>
      </c>
      <c r="C2" s="254">
        <v>100.9</v>
      </c>
      <c r="D2" s="251">
        <v>5</v>
      </c>
      <c r="E2" s="249">
        <v>101.4</v>
      </c>
      <c r="F2" s="250">
        <v>4</v>
      </c>
      <c r="G2" s="249">
        <f t="shared" ref="G2:G17" si="0">AVERAGE(F2,D2)</f>
        <v>4.5</v>
      </c>
      <c r="H2" s="254">
        <v>4</v>
      </c>
      <c r="I2" s="264">
        <v>120</v>
      </c>
      <c r="J2" s="253">
        <v>1</v>
      </c>
      <c r="K2" s="246">
        <f t="shared" ref="K2:K17" si="1">AVERAGE(H2,J2)</f>
        <v>2.5</v>
      </c>
      <c r="L2" s="245">
        <v>3</v>
      </c>
    </row>
    <row r="3" spans="1:14" x14ac:dyDescent="0.25">
      <c r="A3" s="255" t="s">
        <v>6</v>
      </c>
      <c r="B3" s="260">
        <v>3</v>
      </c>
      <c r="C3" s="254">
        <v>103.6</v>
      </c>
      <c r="D3" s="251">
        <v>1</v>
      </c>
      <c r="E3" s="249">
        <v>101.3</v>
      </c>
      <c r="F3" s="250">
        <v>5</v>
      </c>
      <c r="G3" s="249">
        <f t="shared" si="0"/>
        <v>3</v>
      </c>
      <c r="H3" s="254">
        <v>3</v>
      </c>
      <c r="I3" s="264">
        <v>34</v>
      </c>
      <c r="J3" s="253">
        <v>3</v>
      </c>
      <c r="K3" s="246">
        <f t="shared" si="1"/>
        <v>3</v>
      </c>
      <c r="L3" s="245">
        <v>3</v>
      </c>
      <c r="M3" t="s">
        <v>269</v>
      </c>
    </row>
    <row r="4" spans="1:14" x14ac:dyDescent="0.25">
      <c r="A4" s="255" t="s">
        <v>11</v>
      </c>
      <c r="B4" s="260">
        <v>1</v>
      </c>
      <c r="C4" s="254">
        <v>102.1</v>
      </c>
      <c r="D4" s="251">
        <v>2</v>
      </c>
      <c r="E4" s="249">
        <v>103.7</v>
      </c>
      <c r="F4" s="250">
        <v>1</v>
      </c>
      <c r="G4" s="249">
        <f t="shared" si="0"/>
        <v>1.5</v>
      </c>
      <c r="H4" s="254">
        <v>1</v>
      </c>
      <c r="I4" s="264">
        <v>12</v>
      </c>
      <c r="J4" s="253">
        <v>6</v>
      </c>
      <c r="K4" s="246">
        <f t="shared" si="1"/>
        <v>3.5</v>
      </c>
      <c r="L4" s="245">
        <v>2</v>
      </c>
      <c r="M4" t="s">
        <v>269</v>
      </c>
    </row>
    <row r="5" spans="1:14" x14ac:dyDescent="0.25">
      <c r="A5" s="255" t="s">
        <v>8</v>
      </c>
      <c r="B5" s="260">
        <v>2</v>
      </c>
      <c r="C5" s="254">
        <v>100.8</v>
      </c>
      <c r="D5" s="251">
        <v>6</v>
      </c>
      <c r="E5" s="249">
        <v>96.5</v>
      </c>
      <c r="F5" s="250">
        <v>12</v>
      </c>
      <c r="G5" s="249">
        <f t="shared" si="0"/>
        <v>9</v>
      </c>
      <c r="H5" s="254">
        <v>2</v>
      </c>
      <c r="I5" s="264">
        <v>19</v>
      </c>
      <c r="J5" s="253">
        <v>5</v>
      </c>
      <c r="K5" s="246">
        <f t="shared" si="1"/>
        <v>3.5</v>
      </c>
      <c r="L5" s="245">
        <v>2</v>
      </c>
      <c r="M5" t="s">
        <v>270</v>
      </c>
    </row>
    <row r="6" spans="1:14" x14ac:dyDescent="0.25">
      <c r="A6" s="255" t="s">
        <v>4</v>
      </c>
      <c r="B6" s="260">
        <v>2</v>
      </c>
      <c r="C6" s="254">
        <v>100.3</v>
      </c>
      <c r="D6" s="251">
        <v>7</v>
      </c>
      <c r="E6" s="249">
        <v>98.5</v>
      </c>
      <c r="F6" s="250">
        <v>8</v>
      </c>
      <c r="G6" s="249">
        <f t="shared" si="0"/>
        <v>7.5</v>
      </c>
      <c r="H6" s="254">
        <v>7</v>
      </c>
      <c r="I6" s="264">
        <v>101</v>
      </c>
      <c r="J6" s="253">
        <v>2</v>
      </c>
      <c r="K6" s="246">
        <f t="shared" si="1"/>
        <v>4.5</v>
      </c>
      <c r="L6" s="245">
        <v>2</v>
      </c>
      <c r="M6" t="s">
        <v>270</v>
      </c>
    </row>
    <row r="7" spans="1:14" x14ac:dyDescent="0.25">
      <c r="A7" s="255" t="s">
        <v>9</v>
      </c>
      <c r="B7" s="260">
        <v>1</v>
      </c>
      <c r="C7" s="254">
        <v>100.2</v>
      </c>
      <c r="D7" s="251">
        <v>8</v>
      </c>
      <c r="E7" s="249">
        <v>99.3</v>
      </c>
      <c r="F7" s="250">
        <v>7</v>
      </c>
      <c r="G7" s="249">
        <f t="shared" si="0"/>
        <v>7.5</v>
      </c>
      <c r="H7" s="254">
        <v>7</v>
      </c>
      <c r="I7" s="264">
        <v>21</v>
      </c>
      <c r="J7" s="253">
        <v>4</v>
      </c>
      <c r="K7" s="246">
        <f t="shared" si="1"/>
        <v>5.5</v>
      </c>
      <c r="L7" s="245">
        <v>1</v>
      </c>
      <c r="M7" t="s">
        <v>265</v>
      </c>
    </row>
    <row r="8" spans="1:14" x14ac:dyDescent="0.25">
      <c r="A8" s="255" t="s">
        <v>258</v>
      </c>
      <c r="B8" s="260">
        <v>2</v>
      </c>
      <c r="C8" s="254">
        <v>101.8</v>
      </c>
      <c r="D8" s="251">
        <v>3</v>
      </c>
      <c r="E8" s="249">
        <v>103</v>
      </c>
      <c r="F8" s="250">
        <v>2</v>
      </c>
      <c r="G8" s="249">
        <f t="shared" si="0"/>
        <v>2.5</v>
      </c>
      <c r="H8" s="254">
        <v>2</v>
      </c>
      <c r="I8" s="264">
        <v>2</v>
      </c>
      <c r="J8" s="253">
        <v>10</v>
      </c>
      <c r="K8" s="246">
        <f t="shared" si="1"/>
        <v>6</v>
      </c>
      <c r="L8" s="245">
        <v>2</v>
      </c>
    </row>
    <row r="9" spans="1:14" x14ac:dyDescent="0.25">
      <c r="A9" s="255" t="s">
        <v>259</v>
      </c>
      <c r="B9" s="260">
        <v>3</v>
      </c>
      <c r="C9" s="254">
        <v>97.3</v>
      </c>
      <c r="D9" s="251">
        <v>11</v>
      </c>
      <c r="E9" s="249">
        <v>101.6</v>
      </c>
      <c r="F9" s="250">
        <v>3</v>
      </c>
      <c r="G9" s="249">
        <f t="shared" si="0"/>
        <v>7</v>
      </c>
      <c r="H9" s="254">
        <v>5</v>
      </c>
      <c r="I9" s="264">
        <v>10</v>
      </c>
      <c r="J9" s="253">
        <v>7</v>
      </c>
      <c r="K9" s="246">
        <f t="shared" si="1"/>
        <v>6</v>
      </c>
      <c r="L9" s="245">
        <v>3</v>
      </c>
      <c r="N9" t="s">
        <v>271</v>
      </c>
    </row>
    <row r="10" spans="1:14" x14ac:dyDescent="0.25">
      <c r="A10" s="255" t="s">
        <v>263</v>
      </c>
      <c r="B10" s="260">
        <v>1</v>
      </c>
      <c r="C10" s="254">
        <v>101.3</v>
      </c>
      <c r="D10" s="251">
        <v>4</v>
      </c>
      <c r="E10" s="249">
        <v>97.3</v>
      </c>
      <c r="F10" s="250">
        <v>10</v>
      </c>
      <c r="G10" s="249">
        <f t="shared" si="0"/>
        <v>7</v>
      </c>
      <c r="H10" s="254">
        <v>5</v>
      </c>
      <c r="I10" s="264">
        <v>0</v>
      </c>
      <c r="J10" s="253">
        <v>12</v>
      </c>
      <c r="K10" s="246">
        <f t="shared" si="1"/>
        <v>8.5</v>
      </c>
      <c r="L10" s="245">
        <v>1</v>
      </c>
    </row>
    <row r="11" spans="1:14" x14ac:dyDescent="0.25">
      <c r="A11" s="255" t="s">
        <v>12</v>
      </c>
      <c r="B11" s="260">
        <v>1</v>
      </c>
      <c r="C11" s="254">
        <v>98.1</v>
      </c>
      <c r="D11" s="251">
        <v>9</v>
      </c>
      <c r="E11" s="249">
        <v>96.7</v>
      </c>
      <c r="F11" s="250">
        <v>11</v>
      </c>
      <c r="G11" s="249">
        <f t="shared" si="0"/>
        <v>10</v>
      </c>
      <c r="H11" s="254">
        <v>10</v>
      </c>
      <c r="I11" s="264">
        <v>9</v>
      </c>
      <c r="J11" s="253">
        <v>8</v>
      </c>
      <c r="K11" s="246">
        <f t="shared" si="1"/>
        <v>9</v>
      </c>
      <c r="L11" s="245">
        <v>1</v>
      </c>
    </row>
    <row r="12" spans="1:14" x14ac:dyDescent="0.25">
      <c r="A12" s="252" t="s">
        <v>60</v>
      </c>
      <c r="B12" s="261">
        <v>1</v>
      </c>
      <c r="C12" s="254">
        <v>93.1</v>
      </c>
      <c r="D12" s="251">
        <v>13</v>
      </c>
      <c r="E12" s="248">
        <v>97.6</v>
      </c>
      <c r="F12" s="250">
        <v>9</v>
      </c>
      <c r="G12" s="249">
        <f t="shared" si="0"/>
        <v>11</v>
      </c>
      <c r="H12" s="248">
        <v>11</v>
      </c>
      <c r="I12" s="264">
        <v>3</v>
      </c>
      <c r="J12" s="247">
        <v>9</v>
      </c>
      <c r="K12" s="246">
        <f t="shared" si="1"/>
        <v>10</v>
      </c>
      <c r="L12" s="245">
        <v>1</v>
      </c>
    </row>
    <row r="13" spans="1:14" x14ac:dyDescent="0.25">
      <c r="A13" s="255" t="s">
        <v>13</v>
      </c>
      <c r="B13" s="260">
        <v>1</v>
      </c>
      <c r="C13" s="263">
        <v>97.8</v>
      </c>
      <c r="D13" s="251">
        <v>10</v>
      </c>
      <c r="E13" s="249">
        <v>99.3</v>
      </c>
      <c r="F13" s="250">
        <v>6</v>
      </c>
      <c r="G13" s="249">
        <f t="shared" si="0"/>
        <v>8</v>
      </c>
      <c r="H13" s="254">
        <v>9</v>
      </c>
      <c r="I13" s="264">
        <v>0</v>
      </c>
      <c r="J13" s="253">
        <v>12</v>
      </c>
      <c r="K13" s="246">
        <f t="shared" si="1"/>
        <v>10.5</v>
      </c>
      <c r="L13" s="245">
        <v>1</v>
      </c>
    </row>
    <row r="14" spans="1:14" x14ac:dyDescent="0.25">
      <c r="A14" s="255" t="s">
        <v>76</v>
      </c>
      <c r="B14" s="260">
        <v>1</v>
      </c>
      <c r="C14" s="254">
        <v>96</v>
      </c>
      <c r="D14" s="251">
        <v>12</v>
      </c>
      <c r="E14" s="259" t="s">
        <v>261</v>
      </c>
      <c r="F14" s="250">
        <v>13</v>
      </c>
      <c r="G14" s="249">
        <f t="shared" si="0"/>
        <v>12.5</v>
      </c>
      <c r="H14" s="254">
        <v>12</v>
      </c>
      <c r="I14" s="264">
        <v>0</v>
      </c>
      <c r="J14" s="253">
        <v>12</v>
      </c>
      <c r="K14" s="246">
        <f t="shared" si="1"/>
        <v>12</v>
      </c>
      <c r="L14" s="245">
        <v>1</v>
      </c>
    </row>
    <row r="15" spans="1:14" x14ac:dyDescent="0.25">
      <c r="A15" s="255" t="s">
        <v>255</v>
      </c>
      <c r="B15" s="260"/>
      <c r="C15" s="254" t="s">
        <v>261</v>
      </c>
      <c r="D15" s="256">
        <v>14</v>
      </c>
      <c r="E15" s="259" t="s">
        <v>261</v>
      </c>
      <c r="F15" s="250">
        <v>13</v>
      </c>
      <c r="G15" s="249">
        <f t="shared" si="0"/>
        <v>13.5</v>
      </c>
      <c r="H15" s="254">
        <v>13</v>
      </c>
      <c r="I15" s="264">
        <v>1</v>
      </c>
      <c r="J15" s="253">
        <v>11</v>
      </c>
      <c r="K15" s="246">
        <f t="shared" si="1"/>
        <v>12</v>
      </c>
      <c r="L15" s="245">
        <v>1</v>
      </c>
    </row>
    <row r="16" spans="1:14" x14ac:dyDescent="0.25">
      <c r="A16" s="255" t="s">
        <v>82</v>
      </c>
      <c r="B16" s="260"/>
      <c r="C16" s="254" t="s">
        <v>261</v>
      </c>
      <c r="D16" s="251">
        <v>14</v>
      </c>
      <c r="E16" s="259" t="s">
        <v>261</v>
      </c>
      <c r="F16" s="250">
        <v>13</v>
      </c>
      <c r="G16" s="249">
        <f t="shared" si="0"/>
        <v>13.5</v>
      </c>
      <c r="H16" s="254">
        <v>13</v>
      </c>
      <c r="I16" s="264">
        <v>0</v>
      </c>
      <c r="J16" s="253">
        <v>12</v>
      </c>
      <c r="K16" s="246">
        <f t="shared" si="1"/>
        <v>12.5</v>
      </c>
      <c r="L16" s="245">
        <v>1</v>
      </c>
    </row>
    <row r="17" spans="1:12" x14ac:dyDescent="0.25">
      <c r="A17" s="252" t="s">
        <v>254</v>
      </c>
      <c r="B17" s="261"/>
      <c r="C17" s="248" t="s">
        <v>261</v>
      </c>
      <c r="D17" s="251">
        <v>14</v>
      </c>
      <c r="E17" s="248" t="s">
        <v>261</v>
      </c>
      <c r="F17" s="250">
        <v>13</v>
      </c>
      <c r="G17" s="249">
        <f t="shared" si="0"/>
        <v>13.5</v>
      </c>
      <c r="H17" s="248">
        <v>13</v>
      </c>
      <c r="I17" s="264">
        <v>0</v>
      </c>
      <c r="J17" s="247">
        <v>12</v>
      </c>
      <c r="K17" s="246">
        <f t="shared" si="1"/>
        <v>12.5</v>
      </c>
      <c r="L17" s="245">
        <v>1</v>
      </c>
    </row>
    <row r="18" spans="1:12" x14ac:dyDescent="0.25">
      <c r="L18" s="244">
        <f>SUM(L2:L17)</f>
        <v>26</v>
      </c>
    </row>
  </sheetData>
  <sortState ref="A2:K17">
    <sortCondition ref="K2:K17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6"/>
  <sheetViews>
    <sheetView showGridLines="0" topLeftCell="B6" zoomScale="90" zoomScaleNormal="90" workbookViewId="0">
      <selection activeCell="M38" sqref="M38"/>
    </sheetView>
  </sheetViews>
  <sheetFormatPr baseColWidth="10" defaultColWidth="10.85546875" defaultRowHeight="15.75" x14ac:dyDescent="0.25"/>
  <cols>
    <col min="1" max="1" width="10.85546875" style="199"/>
    <col min="2" max="2" width="23.42578125" style="199" customWidth="1"/>
    <col min="3" max="11" width="14.5703125" style="199" customWidth="1"/>
    <col min="12" max="12" width="5" style="199" customWidth="1"/>
    <col min="13" max="13" width="11.85546875" style="199" customWidth="1"/>
    <col min="14" max="16384" width="10.85546875" style="199"/>
  </cols>
  <sheetData>
    <row r="1" spans="2:17" ht="23.25" x14ac:dyDescent="0.35">
      <c r="B1" s="212" t="s">
        <v>211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2:17" x14ac:dyDescent="0.25"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2:17" x14ac:dyDescent="0.25">
      <c r="B3" s="198" t="s">
        <v>192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</row>
    <row r="4" spans="2:17" x14ac:dyDescent="0.25">
      <c r="B4" s="198" t="s">
        <v>205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2:17" ht="21" customHeight="1" x14ac:dyDescent="0.25">
      <c r="B5" s="291" t="s">
        <v>204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3"/>
    </row>
    <row r="6" spans="2:17" ht="21" customHeight="1" x14ac:dyDescent="0.25">
      <c r="B6" s="294" t="s">
        <v>234</v>
      </c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6"/>
    </row>
    <row r="7" spans="2:17" ht="21" customHeight="1" x14ac:dyDescent="0.25">
      <c r="B7" s="294" t="s">
        <v>207</v>
      </c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6"/>
    </row>
    <row r="8" spans="2:17" ht="21" customHeight="1" x14ac:dyDescent="0.25">
      <c r="B8" s="294" t="s">
        <v>208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6"/>
    </row>
    <row r="9" spans="2:17" ht="21" customHeight="1" x14ac:dyDescent="0.25">
      <c r="B9" s="294" t="s">
        <v>209</v>
      </c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6"/>
    </row>
    <row r="10" spans="2:17" ht="21" customHeight="1" x14ac:dyDescent="0.25">
      <c r="B10" s="200" t="s">
        <v>210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2"/>
    </row>
    <row r="11" spans="2:17" x14ac:dyDescent="0.25">
      <c r="P11" s="199">
        <v>0</v>
      </c>
      <c r="Q11" s="199">
        <v>0</v>
      </c>
    </row>
    <row r="12" spans="2:17" ht="47.25" x14ac:dyDescent="0.25">
      <c r="B12" s="162" t="s">
        <v>171</v>
      </c>
      <c r="C12" s="162" t="s">
        <v>212</v>
      </c>
      <c r="D12" s="162" t="s">
        <v>215</v>
      </c>
      <c r="E12" s="162" t="s">
        <v>213</v>
      </c>
      <c r="F12" s="162" t="s">
        <v>229</v>
      </c>
      <c r="G12" s="162" t="s">
        <v>214</v>
      </c>
      <c r="H12" s="162" t="s">
        <v>231</v>
      </c>
      <c r="I12" s="162" t="s">
        <v>216</v>
      </c>
      <c r="J12" s="162" t="s">
        <v>224</v>
      </c>
      <c r="K12" s="162" t="s">
        <v>217</v>
      </c>
      <c r="M12" s="162" t="s">
        <v>179</v>
      </c>
      <c r="N12" s="289" t="s">
        <v>203</v>
      </c>
      <c r="P12" s="199">
        <v>16000</v>
      </c>
      <c r="Q12" s="199">
        <v>16000</v>
      </c>
    </row>
    <row r="13" spans="2:17" ht="18" customHeight="1" x14ac:dyDescent="0.25">
      <c r="B13" s="162" t="s">
        <v>206</v>
      </c>
      <c r="C13" s="163">
        <v>13052.663413456043</v>
      </c>
      <c r="D13" s="163">
        <v>11495.797864812186</v>
      </c>
      <c r="E13" s="163">
        <v>11053.395498190192</v>
      </c>
      <c r="F13" s="163">
        <v>10681.625729960853</v>
      </c>
      <c r="G13" s="163">
        <v>9386.5478116289123</v>
      </c>
      <c r="H13" s="163">
        <v>9150</v>
      </c>
      <c r="I13" s="163">
        <v>8996.8492775545237</v>
      </c>
      <c r="J13" s="163">
        <v>8060</v>
      </c>
      <c r="K13" s="163">
        <v>3598.8929511539509</v>
      </c>
      <c r="M13" s="163">
        <f t="shared" ref="M13:M36" si="0">AVERAGE(C13:K13)</f>
        <v>9497.30806075074</v>
      </c>
      <c r="N13" s="290"/>
    </row>
    <row r="14" spans="2:17" ht="18" customHeight="1" x14ac:dyDescent="0.25">
      <c r="B14" s="203" t="s">
        <v>153</v>
      </c>
      <c r="C14" s="204">
        <f>RESUMEN!C$11*RESUMEN!C14/100</f>
        <v>14608.744082428297</v>
      </c>
      <c r="D14" s="204">
        <f>RESUMEN!D$11*RESUMEN!D14/100</f>
        <v>12953.989913054242</v>
      </c>
      <c r="E14" s="204">
        <f>RESUMEN!E$11*RESUMEN!E14/100</f>
        <v>10937.391764844499</v>
      </c>
      <c r="F14" s="204">
        <f>RESUMEN!F$11*RESUMEN!F14/100</f>
        <v>11662.392131933329</v>
      </c>
      <c r="G14" s="204">
        <f>RESUMEN!G$11*RESUMEN!G14/100</f>
        <v>9874.5163457074614</v>
      </c>
      <c r="H14" s="204">
        <f>RESUMEN!H$11*RESUMEN!H14/100</f>
        <v>8964.3412060581559</v>
      </c>
      <c r="I14" s="204">
        <f>RESUMEN!I$11*RESUMEN!I14/100</f>
        <v>10533.420085974927</v>
      </c>
      <c r="J14" s="204">
        <f>RESUMEN!J$11*RESUMEN!J14/100</f>
        <v>8661.9852809057975</v>
      </c>
      <c r="K14" s="204">
        <f>RESUMEN!K$11*RESUMEN!K14/100</f>
        <v>3929.6141734295697</v>
      </c>
      <c r="M14" s="205">
        <f t="shared" si="0"/>
        <v>10236.266109370696</v>
      </c>
      <c r="N14" s="206">
        <f t="shared" ref="N14:N36" si="1">COUNTIF(C14:K14,"&gt;100")/COUNT(C14:K14)</f>
        <v>1</v>
      </c>
      <c r="P14" s="199">
        <f>SLOPE(C14:K14,$C$13:$K$13)</f>
        <v>1.1014419446231207</v>
      </c>
      <c r="Q14" s="199">
        <v>107.73836630378628</v>
      </c>
    </row>
    <row r="15" spans="2:17" ht="18" customHeight="1" x14ac:dyDescent="0.25">
      <c r="B15" s="203" t="s">
        <v>58</v>
      </c>
      <c r="C15" s="204">
        <f>RESUMEN!C$11*RESUMEN!C15/100</f>
        <v>13480.306270262814</v>
      </c>
      <c r="D15" s="204">
        <f>RESUMEN!D$11*RESUMEN!D15/100</f>
        <v>13690.646369008939</v>
      </c>
      <c r="E15" s="204">
        <f>RESUMEN!E$11*RESUMEN!E15/100</f>
        <v>11407.385494320648</v>
      </c>
      <c r="F15" s="204">
        <f>RESUMEN!F$11*RESUMEN!F15/100</f>
        <v>10372.870952892436</v>
      </c>
      <c r="G15" s="204">
        <f>RESUMEN!G$11*RESUMEN!G15/100</f>
        <v>10306.345958364896</v>
      </c>
      <c r="H15" s="204">
        <f>RESUMEN!H$11*RESUMEN!H15/100</f>
        <v>9443.7677246550429</v>
      </c>
      <c r="I15" s="204">
        <f>RESUMEN!I$11*RESUMEN!I15/100</f>
        <v>9140.1728718113627</v>
      </c>
      <c r="J15" s="204">
        <f>RESUMEN!J$11*RESUMEN!J15/100</f>
        <v>8128.4374169417915</v>
      </c>
      <c r="K15" s="204">
        <f>RESUMEN!K$11*RESUMEN!K15/100</f>
        <v>3566.3505753898171</v>
      </c>
      <c r="M15" s="205">
        <f t="shared" si="0"/>
        <v>9948.4759592941919</v>
      </c>
      <c r="N15" s="207">
        <f t="shared" si="1"/>
        <v>1</v>
      </c>
      <c r="P15" s="199">
        <f t="shared" ref="P15:P36" si="2">SLOPE(C15:K15,$C$13:$K$13)</f>
        <v>1.1024268539662343</v>
      </c>
      <c r="Q15" s="199">
        <v>104.13650239363061</v>
      </c>
    </row>
    <row r="16" spans="2:17" ht="18" customHeight="1" x14ac:dyDescent="0.25">
      <c r="B16" s="203" t="s">
        <v>155</v>
      </c>
      <c r="C16" s="204">
        <f>RESUMEN!C$11*RESUMEN!C16/100</f>
        <v>13847.714524406252</v>
      </c>
      <c r="D16" s="204">
        <f>RESUMEN!D$11*RESUMEN!D16/100</f>
        <v>11883.412234289428</v>
      </c>
      <c r="E16" s="204">
        <f>RESUMEN!E$11*RESUMEN!E16/100</f>
        <v>10687.200797964229</v>
      </c>
      <c r="F16" s="204">
        <f>RESUMEN!F$11*RESUMEN!F16/100</f>
        <v>10778.160172053067</v>
      </c>
      <c r="G16" s="204">
        <f>RESUMEN!G$11*RESUMEN!G16/100</f>
        <v>10151.218197530274</v>
      </c>
      <c r="H16" s="204">
        <f>RESUMEN!H$11*RESUMEN!H16/100</f>
        <v>9541.1341714113205</v>
      </c>
      <c r="I16" s="204">
        <f>RESUMEN!I$11*RESUMEN!I16/100</f>
        <v>9417.2528855906639</v>
      </c>
      <c r="J16" s="204">
        <f>RESUMEN!J$11*RESUMEN!J16/100</f>
        <v>8756.7679261267876</v>
      </c>
      <c r="K16" s="204">
        <f>RESUMEN!K$11*RESUMEN!K16/100</f>
        <v>3607.5131149371632</v>
      </c>
      <c r="M16" s="205">
        <f t="shared" si="0"/>
        <v>9852.2637804787992</v>
      </c>
      <c r="N16" s="207">
        <f t="shared" si="1"/>
        <v>1</v>
      </c>
      <c r="P16" s="199">
        <f t="shared" si="2"/>
        <v>1.0288146898810426</v>
      </c>
      <c r="Q16" s="199">
        <v>103.67020990852468</v>
      </c>
    </row>
    <row r="17" spans="2:17" ht="18" customHeight="1" x14ac:dyDescent="0.25">
      <c r="B17" s="203" t="s">
        <v>182</v>
      </c>
      <c r="C17" s="204">
        <f>RESUMEN!C$11*RESUMEN!C17/100</f>
        <v>12437.840633329355</v>
      </c>
      <c r="D17" s="204">
        <f>RESUMEN!D$11*RESUMEN!D17/100</f>
        <v>12433.057953525789</v>
      </c>
      <c r="E17" s="204">
        <f>RESUMEN!E$11*RESUMEN!E17/100</f>
        <v>11389.278533218552</v>
      </c>
      <c r="F17" s="204">
        <f>RESUMEN!F$11*RESUMEN!F17/100</f>
        <v>10537.519698176442</v>
      </c>
      <c r="G17" s="204">
        <f>RESUMEN!G$11*RESUMEN!G17/100</f>
        <v>9699.5572272174468</v>
      </c>
      <c r="H17" s="204">
        <f>RESUMEN!H$11*RESUMEN!H17/100</f>
        <v>9423.7555293122641</v>
      </c>
      <c r="I17" s="204">
        <f>RESUMEN!I$11*RESUMEN!I17/100</f>
        <v>9218.8626259402336</v>
      </c>
      <c r="J17" s="204">
        <f>RESUMEN!J$11*RESUMEN!J17/100</f>
        <v>7755.783528085155</v>
      </c>
      <c r="K17" s="204">
        <f>RESUMEN!K$11*RESUMEN!K17/100</f>
        <v>3927.7398015868866</v>
      </c>
      <c r="M17" s="205">
        <f t="shared" si="0"/>
        <v>9647.0439478213484</v>
      </c>
      <c r="N17" s="207">
        <f t="shared" si="1"/>
        <v>1</v>
      </c>
      <c r="P17" s="199">
        <f t="shared" si="2"/>
        <v>0.97046588096250364</v>
      </c>
      <c r="Q17" s="199">
        <v>102.14329123174875</v>
      </c>
    </row>
    <row r="18" spans="2:17" ht="18" customHeight="1" x14ac:dyDescent="0.25">
      <c r="B18" s="174" t="s">
        <v>176</v>
      </c>
      <c r="C18" s="204">
        <f>RESUMEN!C$11*RESUMEN!C18/100</f>
        <v>12800.692206707248</v>
      </c>
      <c r="D18" s="204">
        <f>RESUMEN!D$11*RESUMEN!D18/100</f>
        <v>11562.238930659983</v>
      </c>
      <c r="E18" s="204">
        <f>RESUMEN!E$11*RESUMEN!E18/100</f>
        <v>11671.983304164756</v>
      </c>
      <c r="F18" s="204">
        <f>RESUMEN!F$11*RESUMEN!F18/100</f>
        <v>11140.09513579868</v>
      </c>
      <c r="G18" s="204">
        <f>RESUMEN!G$11*RESUMEN!G18/100</f>
        <v>9243.9467097063171</v>
      </c>
      <c r="H18" s="204">
        <f>RESUMEN!H$11*RESUMEN!H18/100</f>
        <v>9118.8646774217141</v>
      </c>
      <c r="I18" s="204">
        <f>RESUMEN!I$11*RESUMEN!I18/100</f>
        <v>8928.0584600299135</v>
      </c>
      <c r="J18" s="204">
        <f>RESUMEN!J$11*RESUMEN!J18/100</f>
        <v>8092.6998602925441</v>
      </c>
      <c r="K18" s="204">
        <f>RESUMEN!K$11*RESUMEN!K18/100</f>
        <v>3956.4865439127384</v>
      </c>
      <c r="M18" s="205">
        <f t="shared" si="0"/>
        <v>9612.7850920770998</v>
      </c>
      <c r="N18" s="207">
        <f t="shared" si="1"/>
        <v>1</v>
      </c>
      <c r="P18" s="199">
        <f t="shared" si="2"/>
        <v>0.97655566621736134</v>
      </c>
      <c r="Q18" s="199">
        <v>101.80598371869235</v>
      </c>
    </row>
    <row r="19" spans="2:17" ht="18" customHeight="1" x14ac:dyDescent="0.25">
      <c r="B19" s="174" t="s">
        <v>80</v>
      </c>
      <c r="C19" s="204">
        <f>RESUMEN!C$11*RESUMEN!C19/100</f>
        <v>13010.017398235648</v>
      </c>
      <c r="D19" s="204">
        <f>RESUMEN!D$11*RESUMEN!D19/100</f>
        <v>10775.333395216438</v>
      </c>
      <c r="E19" s="204">
        <f>RESUMEN!E$11*RESUMEN!E19/100</f>
        <v>10189.101915820911</v>
      </c>
      <c r="F19" s="204">
        <f>RESUMEN!F$11*RESUMEN!F19/100</f>
        <v>10771.730102710617</v>
      </c>
      <c r="G19" s="204">
        <f>RESUMEN!G$11*RESUMEN!G19/100</f>
        <v>9654.9555228721365</v>
      </c>
      <c r="H19" s="204">
        <f>RESUMEN!H$11*RESUMEN!H19/100</f>
        <v>9403.7421343510869</v>
      </c>
      <c r="I19" s="204">
        <f>RESUMEN!I$11*RESUMEN!I19/100</f>
        <v>9020.1020726996703</v>
      </c>
      <c r="J19" s="204">
        <f>RESUMEN!J$11*RESUMEN!J19/100</f>
        <v>9735.9159417983083</v>
      </c>
      <c r="K19" s="204">
        <f>RESUMEN!K$11*RESUMEN!K19/100</f>
        <v>3696.2695470214276</v>
      </c>
      <c r="M19" s="205">
        <f t="shared" si="0"/>
        <v>9584.129781191803</v>
      </c>
      <c r="N19" s="207">
        <f t="shared" si="1"/>
        <v>1</v>
      </c>
      <c r="P19" s="199">
        <f t="shared" si="2"/>
        <v>0.89701154282016504</v>
      </c>
      <c r="Q19" s="199">
        <v>101.75779902508337</v>
      </c>
    </row>
    <row r="20" spans="2:17" ht="18" customHeight="1" x14ac:dyDescent="0.25">
      <c r="B20" s="203" t="s">
        <v>186</v>
      </c>
      <c r="C20" s="204"/>
      <c r="D20" s="204">
        <f>RESUMEN!D$11*RESUMEN!D20/100</f>
        <v>11749.125901172683</v>
      </c>
      <c r="E20" s="204">
        <f>RESUMEN!E$11*RESUMEN!E20/100</f>
        <v>11721.764326209219</v>
      </c>
      <c r="F20" s="204">
        <f>RESUMEN!F$11*RESUMEN!F20/100</f>
        <v>11044.5209232995</v>
      </c>
      <c r="G20" s="204"/>
      <c r="H20" s="204">
        <f>RESUMEN!H$11*RESUMEN!H20/100</f>
        <v>9117.3580083111956</v>
      </c>
      <c r="I20" s="204"/>
      <c r="J20" s="204"/>
      <c r="K20" s="204">
        <f>RESUMEN!K$11*RESUMEN!K20/100</f>
        <v>3481.405116875776</v>
      </c>
      <c r="M20" s="205">
        <f t="shared" si="0"/>
        <v>9422.8348551736763</v>
      </c>
      <c r="N20" s="207">
        <f t="shared" si="1"/>
        <v>1</v>
      </c>
      <c r="P20" s="199">
        <f t="shared" si="2"/>
        <v>1.071490407024982</v>
      </c>
      <c r="Q20" s="199">
        <v>101.60529326231396</v>
      </c>
    </row>
    <row r="21" spans="2:17" ht="18" customHeight="1" x14ac:dyDescent="0.25">
      <c r="B21" s="203" t="s">
        <v>73</v>
      </c>
      <c r="C21" s="204">
        <f>RESUMEN!C$11*RESUMEN!C21/100</f>
        <v>13813.939610932095</v>
      </c>
      <c r="D21" s="204"/>
      <c r="E21" s="204">
        <f>RESUMEN!E$11*RESUMEN!E21/100</f>
        <v>10950.381541287303</v>
      </c>
      <c r="F21" s="204">
        <f>RESUMEN!F$11*RESUMEN!F21/100</f>
        <v>11083.685891112622</v>
      </c>
      <c r="G21" s="204">
        <f>RESUMEN!G$11*RESUMEN!G21/100</f>
        <v>9135.8627810080234</v>
      </c>
      <c r="H21" s="204">
        <f>RESUMEN!H$11*RESUMEN!H21/100</f>
        <v>9604.7911219184061</v>
      </c>
      <c r="I21" s="204">
        <f>RESUMEN!I$11*RESUMEN!I21/100</f>
        <v>8852.467233840709</v>
      </c>
      <c r="J21" s="204">
        <f>RESUMEN!J$11*RESUMEN!J21/100</f>
        <v>7980.0028329924053</v>
      </c>
      <c r="K21" s="204">
        <f>RESUMEN!K$11*RESUMEN!K21/100</f>
        <v>3678.4679352667918</v>
      </c>
      <c r="M21" s="205">
        <f t="shared" si="0"/>
        <v>9387.4498685447943</v>
      </c>
      <c r="N21" s="207">
        <f t="shared" si="1"/>
        <v>1</v>
      </c>
      <c r="P21" s="199">
        <f t="shared" si="2"/>
        <v>1.0543146364737763</v>
      </c>
      <c r="Q21" s="199">
        <v>101.32223648941596</v>
      </c>
    </row>
    <row r="22" spans="2:17" ht="18" customHeight="1" x14ac:dyDescent="0.25">
      <c r="B22" s="210" t="s">
        <v>183</v>
      </c>
      <c r="C22" s="204">
        <f>RESUMEN!C$11*RESUMEN!C22/100</f>
        <v>11953.815189217343</v>
      </c>
      <c r="D22" s="204">
        <f>RESUMEN!D$11*RESUMEN!D22/100</f>
        <v>11528.134473445429</v>
      </c>
      <c r="E22" s="204">
        <f>RESUMEN!E$11*RESUMEN!E22/100</f>
        <v>11434.597839063641</v>
      </c>
      <c r="F22" s="204">
        <f>RESUMEN!F$11*RESUMEN!F22/100</f>
        <v>11170.313214198437</v>
      </c>
      <c r="G22" s="204"/>
      <c r="H22" s="204"/>
      <c r="I22" s="204">
        <f>RESUMEN!I$11*RESUMEN!I22/100</f>
        <v>9392.0322434043137</v>
      </c>
      <c r="J22" s="204"/>
      <c r="K22" s="204"/>
      <c r="M22" s="205">
        <f t="shared" si="0"/>
        <v>11095.778591865832</v>
      </c>
      <c r="N22" s="207">
        <f t="shared" si="1"/>
        <v>1</v>
      </c>
      <c r="P22" s="199">
        <f t="shared" si="2"/>
        <v>0.62881105967658801</v>
      </c>
      <c r="Q22" s="199">
        <v>100.85578795836214</v>
      </c>
    </row>
    <row r="23" spans="2:17" ht="18" customHeight="1" x14ac:dyDescent="0.25">
      <c r="B23" s="174" t="s">
        <v>74</v>
      </c>
      <c r="C23" s="204">
        <f>RESUMEN!C$11*RESUMEN!C23/100</f>
        <v>12979.237083534525</v>
      </c>
      <c r="D23" s="204">
        <f>RESUMEN!D$11*RESUMEN!D23/100</f>
        <v>11026.950091277577</v>
      </c>
      <c r="E23" s="204">
        <f>RESUMEN!E$11*RESUMEN!E23/100</f>
        <v>10955.498725946594</v>
      </c>
      <c r="F23" s="204">
        <f>RESUMEN!F$11*RESUMEN!F23/100</f>
        <v>10975.056689342404</v>
      </c>
      <c r="G23" s="204">
        <f>RESUMEN!G$11*RESUMEN!G23/100</f>
        <v>9533.5082607044496</v>
      </c>
      <c r="H23" s="204">
        <f>RESUMEN!H$11*RESUMEN!H23/100</f>
        <v>9334.4371353461938</v>
      </c>
      <c r="I23" s="204">
        <f>RESUMEN!I$11*RESUMEN!I23/100</f>
        <v>8822.8315845431825</v>
      </c>
      <c r="J23" s="204">
        <f>RESUMEN!J$11*RESUMEN!J23/100</f>
        <v>8024.4389030748434</v>
      </c>
      <c r="K23" s="204">
        <f>RESUMEN!K$11*RESUMEN!K23/100</f>
        <v>3919.6583923714552</v>
      </c>
      <c r="M23" s="205">
        <f t="shared" si="0"/>
        <v>9507.9574295712446</v>
      </c>
      <c r="N23" s="207">
        <f t="shared" si="1"/>
        <v>1</v>
      </c>
      <c r="P23" s="199">
        <f t="shared" si="2"/>
        <v>0.9508309740837092</v>
      </c>
      <c r="Q23" s="199">
        <v>100.81547344586222</v>
      </c>
    </row>
    <row r="24" spans="2:17" ht="18" customHeight="1" x14ac:dyDescent="0.25">
      <c r="B24" s="174" t="s">
        <v>195</v>
      </c>
      <c r="C24" s="204">
        <f>RESUMEN!C$11*RESUMEN!C24/100</f>
        <v>13200.953453971317</v>
      </c>
      <c r="D24" s="204">
        <f>RESUMEN!D$11*RESUMEN!D24/100</f>
        <v>10444.630093752903</v>
      </c>
      <c r="E24" s="204">
        <f>RESUMEN!E$11*RESUMEN!E24/100</f>
        <v>12073.406759206449</v>
      </c>
      <c r="F24" s="204">
        <f>RESUMEN!F$11*RESUMEN!F24/100</f>
        <v>11318.480847405197</v>
      </c>
      <c r="G24" s="204">
        <f>RESUMEN!G$11*RESUMEN!G24/100</f>
        <v>9223.8167414634827</v>
      </c>
      <c r="H24" s="204">
        <f>RESUMEN!H$11*RESUMEN!H24/100</f>
        <v>9375.417518701408</v>
      </c>
      <c r="I24" s="204">
        <f>RESUMEN!I$11*RESUMEN!I24/100</f>
        <v>9175.2804988551634</v>
      </c>
      <c r="J24" s="204">
        <f>RESUMEN!J$11*RESUMEN!J24/100</f>
        <v>8229.9124654441566</v>
      </c>
      <c r="K24" s="204">
        <f>RESUMEN!K$11*RESUMEN!K24/100</f>
        <v>3339.6268703482538</v>
      </c>
      <c r="M24" s="205">
        <f t="shared" si="0"/>
        <v>9597.94724990537</v>
      </c>
      <c r="N24" s="207">
        <f t="shared" si="1"/>
        <v>1</v>
      </c>
      <c r="P24" s="199">
        <f t="shared" si="2"/>
        <v>1.0329887832550997</v>
      </c>
      <c r="Q24" s="199">
        <v>100.53328611272812</v>
      </c>
    </row>
    <row r="25" spans="2:17" ht="18" customHeight="1" x14ac:dyDescent="0.25">
      <c r="B25" s="203" t="s">
        <v>69</v>
      </c>
      <c r="C25" s="204">
        <f>RESUMEN!C$11*RESUMEN!C25/100</f>
        <v>14303.377491347417</v>
      </c>
      <c r="D25" s="204">
        <f>RESUMEN!D$11*RESUMEN!D25/100</f>
        <v>11844.425879513597</v>
      </c>
      <c r="E25" s="204">
        <f>RESUMEN!E$11*RESUMEN!E25/100</f>
        <v>11112.005850602971</v>
      </c>
      <c r="F25" s="204">
        <f>RESUMEN!F$11*RESUMEN!F25/100</f>
        <v>10549.990135689077</v>
      </c>
      <c r="G25" s="204">
        <f>RESUMEN!G$11*RESUMEN!G25/100</f>
        <v>9318.5375591031807</v>
      </c>
      <c r="H25" s="204">
        <f>RESUMEN!H$11*RESUMEN!H25/100</f>
        <v>8638.515600680812</v>
      </c>
      <c r="I25" s="204">
        <f>RESUMEN!I$11*RESUMEN!I25/100</f>
        <v>8456.1720389201746</v>
      </c>
      <c r="J25" s="204">
        <f>RESUMEN!J$11*RESUMEN!J25/100</f>
        <v>8411.2068612102939</v>
      </c>
      <c r="K25" s="204">
        <f>RESUMEN!K$11*RESUMEN!K25/100</f>
        <v>3519.6836466708191</v>
      </c>
      <c r="M25" s="205">
        <f t="shared" si="0"/>
        <v>9572.6572293042609</v>
      </c>
      <c r="N25" s="207">
        <f t="shared" si="1"/>
        <v>1</v>
      </c>
      <c r="P25" s="199">
        <f t="shared" si="2"/>
        <v>1.0952692900274834</v>
      </c>
      <c r="Q25" s="199">
        <v>100.19387844726322</v>
      </c>
    </row>
    <row r="26" spans="2:17" ht="18" customHeight="1" x14ac:dyDescent="0.25">
      <c r="B26" s="174" t="s">
        <v>75</v>
      </c>
      <c r="C26" s="204">
        <f>RESUMEN!C$11*RESUMEN!C26/100</f>
        <v>12123.887700903631</v>
      </c>
      <c r="D26" s="204">
        <f>RESUMEN!D$11*RESUMEN!D26/100</f>
        <v>11629.07268170426</v>
      </c>
      <c r="E26" s="204">
        <f>RESUMEN!E$11*RESUMEN!E26/100</f>
        <v>11267.174634656152</v>
      </c>
      <c r="F26" s="204">
        <f>RESUMEN!F$11*RESUMEN!F26/100</f>
        <v>10905.397604799173</v>
      </c>
      <c r="G26" s="204">
        <f>RESUMEN!G$11*RESUMEN!G26/100</f>
        <v>9288.7341877496401</v>
      </c>
      <c r="H26" s="204">
        <f>RESUMEN!H$11*RESUMEN!H26/100</f>
        <v>9344.3075439226777</v>
      </c>
      <c r="I26" s="204">
        <f>RESUMEN!I$11*RESUMEN!I26/100</f>
        <v>9318.564592627843</v>
      </c>
      <c r="J26" s="204">
        <f>RESUMEN!J$11*RESUMEN!J26/100</f>
        <v>7957.1055613115905</v>
      </c>
      <c r="K26" s="204"/>
      <c r="M26" s="205">
        <f t="shared" si="0"/>
        <v>10229.28056345937</v>
      </c>
      <c r="N26" s="207">
        <f t="shared" si="1"/>
        <v>1</v>
      </c>
      <c r="P26" s="199">
        <f t="shared" si="2"/>
        <v>0.86656300369078076</v>
      </c>
      <c r="Q26" s="199">
        <v>100.18168655346747</v>
      </c>
    </row>
    <row r="27" spans="2:17" ht="18" customHeight="1" x14ac:dyDescent="0.25">
      <c r="B27" s="174" t="s">
        <v>81</v>
      </c>
      <c r="C27" s="204">
        <f>RESUMEN!C$11*RESUMEN!C27/100</f>
        <v>13088.296684626957</v>
      </c>
      <c r="D27" s="204">
        <f>RESUMEN!D$11*RESUMEN!D27/100</f>
        <v>11001.454252916239</v>
      </c>
      <c r="E27" s="204">
        <f>RESUMEN!E$11*RESUMEN!E27/100</f>
        <v>10329.470227321073</v>
      </c>
      <c r="F27" s="204">
        <f>RESUMEN!F$11*RESUMEN!F27/100</f>
        <v>10517.060386632276</v>
      </c>
      <c r="G27" s="204">
        <f>RESUMEN!G$11*RESUMEN!G27/100</f>
        <v>9340.7182245930744</v>
      </c>
      <c r="H27" s="204">
        <f>RESUMEN!H$11*RESUMEN!H27/100</f>
        <v>8703.6430318100956</v>
      </c>
      <c r="I27" s="204">
        <f>RESUMEN!I$11*RESUMEN!I27/100</f>
        <v>8967.6573056223024</v>
      </c>
      <c r="J27" s="204">
        <f>RESUMEN!J$11*RESUMEN!J27/100</f>
        <v>9996.2962477358469</v>
      </c>
      <c r="K27" s="204">
        <f>RESUMEN!K$11*RESUMEN!K27/100</f>
        <v>3355.6180222897633</v>
      </c>
      <c r="M27" s="205">
        <f t="shared" si="0"/>
        <v>9477.80159817196</v>
      </c>
      <c r="N27" s="207">
        <f t="shared" si="1"/>
        <v>1</v>
      </c>
      <c r="P27" s="199">
        <f t="shared" si="2"/>
        <v>0.94183526201379963</v>
      </c>
      <c r="Q27" s="199">
        <v>99.939519368319154</v>
      </c>
    </row>
    <row r="28" spans="2:17" ht="18" customHeight="1" x14ac:dyDescent="0.25">
      <c r="B28" s="203" t="s">
        <v>68</v>
      </c>
      <c r="C28" s="204">
        <f>RESUMEN!C$11*RESUMEN!C28/100</f>
        <v>12627.041610141561</v>
      </c>
      <c r="D28" s="204">
        <f>RESUMEN!D$11*RESUMEN!D28/100</f>
        <v>11387.481048299762</v>
      </c>
      <c r="E28" s="204">
        <f>RESUMEN!E$11*RESUMEN!E28/100</f>
        <v>10517.782622782874</v>
      </c>
      <c r="F28" s="204">
        <f>RESUMEN!F$11*RESUMEN!F28/100</f>
        <v>10467.568337754008</v>
      </c>
      <c r="G28" s="204">
        <f>RESUMEN!G$11*RESUMEN!G28/100</f>
        <v>9313.159812027423</v>
      </c>
      <c r="H28" s="204">
        <f>RESUMEN!H$11*RESUMEN!H28/100</f>
        <v>9690.4831275154957</v>
      </c>
      <c r="I28" s="204">
        <f>RESUMEN!I$11*RESUMEN!I28/100</f>
        <v>9117.2066984470039</v>
      </c>
      <c r="J28" s="204">
        <f>RESUMEN!J$11*RESUMEN!J28/100</f>
        <v>8149.4975423240448</v>
      </c>
      <c r="K28" s="204">
        <f>RESUMEN!K$11*RESUMEN!K28/100</f>
        <v>3551.5665190044638</v>
      </c>
      <c r="M28" s="205">
        <f t="shared" si="0"/>
        <v>9424.6430353662927</v>
      </c>
      <c r="N28" s="207">
        <f t="shared" si="1"/>
        <v>1</v>
      </c>
      <c r="P28" s="199">
        <f t="shared" si="2"/>
        <v>0.94963549309659956</v>
      </c>
      <c r="Q28" s="199">
        <v>99.467279566485658</v>
      </c>
    </row>
    <row r="29" spans="2:17" ht="18" customHeight="1" x14ac:dyDescent="0.25">
      <c r="B29" s="203" t="s">
        <v>152</v>
      </c>
      <c r="C29" s="204">
        <f>RESUMEN!C$11*RESUMEN!C29/100</f>
        <v>13478.139793929269</v>
      </c>
      <c r="D29" s="204">
        <f>RESUMEN!D$11*RESUMEN!D29/100</f>
        <v>11468.671679197994</v>
      </c>
      <c r="E29" s="204">
        <f>RESUMEN!E$11*RESUMEN!E29/100</f>
        <v>10781.671899366473</v>
      </c>
      <c r="F29" s="204">
        <f>RESUMEN!F$11*RESUMEN!F29/100</f>
        <v>10866.817188744457</v>
      </c>
      <c r="G29" s="204">
        <f>RESUMEN!G$11*RESUMEN!G29/100</f>
        <v>8992.8228224829363</v>
      </c>
      <c r="H29" s="204">
        <f>RESUMEN!H$11*RESUMEN!H29/100</f>
        <v>9056.6761501267811</v>
      </c>
      <c r="I29" s="204">
        <f>RESUMEN!I$11*RESUMEN!I29/100</f>
        <v>9277.0005135574957</v>
      </c>
      <c r="J29" s="204">
        <f>RESUMEN!J$11*RESUMEN!J29/100</f>
        <v>7215.4821293861896</v>
      </c>
      <c r="K29" s="204">
        <f>RESUMEN!K$11*RESUMEN!K29/100</f>
        <v>3723.8907521888568</v>
      </c>
      <c r="M29" s="205">
        <f t="shared" si="0"/>
        <v>9429.0192143311615</v>
      </c>
      <c r="N29" s="207">
        <f t="shared" si="1"/>
        <v>1</v>
      </c>
      <c r="P29" s="199">
        <f t="shared" si="2"/>
        <v>1.0288976869681454</v>
      </c>
      <c r="Q29" s="199">
        <v>99.243767019190187</v>
      </c>
    </row>
    <row r="30" spans="2:17" ht="18" customHeight="1" x14ac:dyDescent="0.25">
      <c r="B30" s="203" t="s">
        <v>187</v>
      </c>
      <c r="C30" s="204"/>
      <c r="D30" s="204">
        <f>RESUMEN!D$11*RESUMEN!D30/100</f>
        <v>11026.950091277577</v>
      </c>
      <c r="E30" s="204">
        <f>RESUMEN!E$11*RESUMEN!E30/100</f>
        <v>12435.978973796467</v>
      </c>
      <c r="F30" s="204">
        <f>RESUMEN!F$11*RESUMEN!F30/100</f>
        <v>10752.82959585553</v>
      </c>
      <c r="G30" s="204"/>
      <c r="H30" s="204"/>
      <c r="I30" s="204">
        <f>RESUMEN!I$11*RESUMEN!I30/100</f>
        <v>8801.2738365800196</v>
      </c>
      <c r="J30" s="204"/>
      <c r="K30" s="204">
        <f>RESUMEN!K$11*RESUMEN!K30/100</f>
        <v>3176.7955685416046</v>
      </c>
      <c r="M30" s="205">
        <f t="shared" si="0"/>
        <v>9238.7656132102384</v>
      </c>
      <c r="N30" s="207">
        <f t="shared" si="1"/>
        <v>1</v>
      </c>
      <c r="P30" s="199">
        <f t="shared" si="2"/>
        <v>1.0947389494585298</v>
      </c>
      <c r="Q30" s="199">
        <v>99.038808516104694</v>
      </c>
    </row>
    <row r="31" spans="2:17" ht="18" customHeight="1" x14ac:dyDescent="0.25">
      <c r="B31" s="203" t="s">
        <v>178</v>
      </c>
      <c r="C31" s="204">
        <f>RESUMEN!C$11*RESUMEN!C31/100</f>
        <v>14318.773123284403</v>
      </c>
      <c r="D31" s="204">
        <f>RESUMEN!D$11*RESUMEN!D31/100</f>
        <v>11762.740183792812</v>
      </c>
      <c r="E31" s="204">
        <f>RESUMEN!E$11*RESUMEN!E31/100</f>
        <v>10969.000220855332</v>
      </c>
      <c r="F31" s="204">
        <f>RESUMEN!F$11*RESUMEN!F31/100</f>
        <v>10905.397604799173</v>
      </c>
      <c r="G31" s="204">
        <f>RESUMEN!G$11*RESUMEN!G31/100</f>
        <v>9570.3665718987195</v>
      </c>
      <c r="H31" s="204">
        <f>RESUMEN!H$11*RESUMEN!H31/100</f>
        <v>8910.034816589603</v>
      </c>
      <c r="I31" s="204">
        <f>RESUMEN!I$11*RESUMEN!I31/100</f>
        <v>7307.4798270146703</v>
      </c>
      <c r="J31" s="204">
        <f>RESUMEN!J$11*RESUMEN!J31/100</f>
        <v>7225.3827505806912</v>
      </c>
      <c r="K31" s="204">
        <f>RESUMEN!K$11*RESUMEN!K31/100</f>
        <v>3591.040921194473</v>
      </c>
      <c r="M31" s="205">
        <f t="shared" si="0"/>
        <v>9395.5795577788758</v>
      </c>
      <c r="N31" s="207">
        <f t="shared" si="1"/>
        <v>1</v>
      </c>
      <c r="P31" s="199">
        <f t="shared" si="2"/>
        <v>1.1269172089693469</v>
      </c>
      <c r="Q31" s="199">
        <v>98.148741136155252</v>
      </c>
    </row>
    <row r="32" spans="2:17" ht="18" customHeight="1" x14ac:dyDescent="0.25">
      <c r="B32" s="203" t="s">
        <v>79</v>
      </c>
      <c r="C32" s="204">
        <f>RESUMEN!C$11*RESUMEN!C32/100</f>
        <v>11919.481242789514</v>
      </c>
      <c r="D32" s="204">
        <f>RESUMEN!D$11*RESUMEN!D32/100</f>
        <v>11280.051981806366</v>
      </c>
      <c r="E32" s="204">
        <f>RESUMEN!E$11*RESUMEN!E32/100</f>
        <v>11149.479387492529</v>
      </c>
      <c r="F32" s="204">
        <f>RESUMEN!F$11*RESUMEN!F32/100</f>
        <v>9855.5426467042234</v>
      </c>
      <c r="G32" s="204">
        <f>RESUMEN!G$11*RESUMEN!G32/100</f>
        <v>9171.6556541264108</v>
      </c>
      <c r="H32" s="204">
        <f>RESUMEN!H$11*RESUMEN!H32/100</f>
        <v>9469.8323882354289</v>
      </c>
      <c r="I32" s="204">
        <f>RESUMEN!I$11*RESUMEN!I32/100</f>
        <v>8917.4669510738295</v>
      </c>
      <c r="J32" s="204">
        <f>RESUMEN!J$11*RESUMEN!J32/100</f>
        <v>7881.7538309424817</v>
      </c>
      <c r="K32" s="204">
        <f>RESUMEN!K$11*RESUMEN!K32/100</f>
        <v>3572.7291458208456</v>
      </c>
      <c r="M32" s="205">
        <f t="shared" si="0"/>
        <v>9246.4436921101824</v>
      </c>
      <c r="N32" s="207">
        <f t="shared" si="1"/>
        <v>1</v>
      </c>
      <c r="P32" s="199">
        <f t="shared" si="2"/>
        <v>0.91462781362565437</v>
      </c>
      <c r="Q32" s="199">
        <v>97.773609465561947</v>
      </c>
    </row>
    <row r="33" spans="2:17" ht="18" customHeight="1" x14ac:dyDescent="0.25">
      <c r="B33" s="203" t="s">
        <v>177</v>
      </c>
      <c r="C33" s="204">
        <f>RESUMEN!C$11*RESUMEN!C33/100</f>
        <v>12236.258331864317</v>
      </c>
      <c r="D33" s="204">
        <f>RESUMEN!D$11*RESUMEN!D33/100</f>
        <v>11134.007859154057</v>
      </c>
      <c r="E33" s="204">
        <f>RESUMEN!E$11*RESUMEN!E33/100</f>
        <v>10164.040831976705</v>
      </c>
      <c r="F33" s="204">
        <f>RESUMEN!F$11*RESUMEN!F33/100</f>
        <v>10479.941349973575</v>
      </c>
      <c r="G33" s="204">
        <f>RESUMEN!G$11*RESUMEN!G33/100</f>
        <v>8879.0350914099345</v>
      </c>
      <c r="H33" s="204">
        <f>RESUMEN!H$11*RESUMEN!H33/100</f>
        <v>9114.580190869121</v>
      </c>
      <c r="I33" s="204">
        <f>RESUMEN!I$11*RESUMEN!I33/100</f>
        <v>8507.6008928689262</v>
      </c>
      <c r="J33" s="204">
        <f>RESUMEN!J$11*RESUMEN!J33/100</f>
        <v>7892.5228309280283</v>
      </c>
      <c r="K33" s="204">
        <f>RESUMEN!K$11*RESUMEN!K33/100</f>
        <v>3711.5978535512827</v>
      </c>
      <c r="M33" s="205">
        <f t="shared" si="0"/>
        <v>9124.3983591773285</v>
      </c>
      <c r="N33" s="207">
        <f t="shared" si="1"/>
        <v>1</v>
      </c>
      <c r="P33" s="199">
        <f t="shared" si="2"/>
        <v>0.90711946238803454</v>
      </c>
      <c r="Q33" s="199">
        <v>96.720654020508363</v>
      </c>
    </row>
    <row r="34" spans="2:17" ht="18" customHeight="1" x14ac:dyDescent="0.25">
      <c r="B34" s="203" t="s">
        <v>77</v>
      </c>
      <c r="C34" s="204">
        <f>RESUMEN!C$11*RESUMEN!C34/100</f>
        <v>13662.728249194415</v>
      </c>
      <c r="D34" s="204"/>
      <c r="E34" s="204">
        <f>RESUMEN!E$11*RESUMEN!E34/100</f>
        <v>10337.657722775935</v>
      </c>
      <c r="F34" s="204"/>
      <c r="G34" s="204">
        <f>RESUMEN!G$11*RESUMEN!G34/100</f>
        <v>8953.2713679538774</v>
      </c>
      <c r="H34" s="204"/>
      <c r="I34" s="204">
        <f>RESUMEN!I$11*RESUMEN!I34/100</f>
        <v>8548.6573971687358</v>
      </c>
      <c r="J34" s="204">
        <f>RESUMEN!J$11*RESUMEN!J34/100</f>
        <v>7513.2362036901686</v>
      </c>
      <c r="K34" s="204">
        <f>RESUMEN!K$11*RESUMEN!K34/100</f>
        <v>3387.8821437536603</v>
      </c>
      <c r="M34" s="205">
        <f t="shared" si="0"/>
        <v>8733.9055140894652</v>
      </c>
      <c r="N34" s="207">
        <f t="shared" si="1"/>
        <v>1</v>
      </c>
      <c r="P34" s="199">
        <f t="shared" si="2"/>
        <v>1.0498293890842967</v>
      </c>
      <c r="Q34" s="199">
        <v>95.992354927534166</v>
      </c>
    </row>
    <row r="35" spans="2:17" ht="18" customHeight="1" x14ac:dyDescent="0.25">
      <c r="B35" s="203" t="s">
        <v>196</v>
      </c>
      <c r="C35" s="204">
        <f>RESUMEN!C$11*RESUMEN!C35/100</f>
        <v>11026.955768626456</v>
      </c>
      <c r="D35" s="204">
        <f>RESUMEN!D$11*RESUMEN!D35/100</f>
        <v>10812.834555524612</v>
      </c>
      <c r="E35" s="204">
        <f>RESUMEN!E$11*RESUMEN!E35/100</f>
        <v>11093.269082158196</v>
      </c>
      <c r="F35" s="204">
        <f>RESUMEN!F$11*RESUMEN!F35/100</f>
        <v>9609.1540805366185</v>
      </c>
      <c r="G35" s="204">
        <f>RESUMEN!G$11*RESUMEN!G35/100</f>
        <v>9125.9575734772679</v>
      </c>
      <c r="H35" s="204">
        <f>RESUMEN!H$11*RESUMEN!H35/100</f>
        <v>8370.1606491764669</v>
      </c>
      <c r="I35" s="204">
        <f>RESUMEN!I$11*RESUMEN!I35/100</f>
        <v>9488.1765393367168</v>
      </c>
      <c r="J35" s="204">
        <f>RESUMEN!J$11*RESUMEN!J35/100</f>
        <v>7568.4910558344936</v>
      </c>
      <c r="K35" s="204">
        <f>RESUMEN!K$11*RESUMEN!K35/100</f>
        <v>3412.8958513572697</v>
      </c>
      <c r="M35" s="205">
        <f t="shared" si="0"/>
        <v>8945.3216840031218</v>
      </c>
      <c r="N35" s="207">
        <f t="shared" si="1"/>
        <v>1</v>
      </c>
      <c r="P35" s="199">
        <f t="shared" si="2"/>
        <v>0.86277500547761266</v>
      </c>
      <c r="Q35" s="199">
        <v>94.639519406651402</v>
      </c>
    </row>
    <row r="36" spans="2:17" ht="18" customHeight="1" x14ac:dyDescent="0.25">
      <c r="B36" s="203" t="s">
        <v>61</v>
      </c>
      <c r="C36" s="204">
        <f>RESUMEN!C$11*RESUMEN!C36/100</f>
        <v>13187.731232844017</v>
      </c>
      <c r="D36" s="204">
        <f>RESUMEN!D$11*RESUMEN!D36/100</f>
        <v>11348.123394907021</v>
      </c>
      <c r="E36" s="204">
        <f>RESUMEN!E$11*RESUMEN!E36/100</f>
        <v>9680.8867532357672</v>
      </c>
      <c r="F36" s="204">
        <f>RESUMEN!F$11*RESUMEN!F36/100</f>
        <v>9231.2413687279422</v>
      </c>
      <c r="G36" s="204">
        <f>RESUMEN!G$11*RESUMEN!G36/100</f>
        <v>8986.8733451665394</v>
      </c>
      <c r="H36" s="204">
        <f>RESUMEN!H$11*RESUMEN!H36/100</f>
        <v>8573.0619378430729</v>
      </c>
      <c r="I36" s="204">
        <f>RESUMEN!I$11*RESUMEN!I36/100</f>
        <v>8527.3715093171704</v>
      </c>
      <c r="J36" s="204">
        <f>RESUMEN!J$11*RESUMEN!J36/100</f>
        <v>6723.1375573560235</v>
      </c>
      <c r="K36" s="204">
        <f>RESUMEN!K$11*RESUMEN!K36/100</f>
        <v>3477.6676329514175</v>
      </c>
      <c r="M36" s="205">
        <f t="shared" si="0"/>
        <v>8859.5660813721079</v>
      </c>
      <c r="N36" s="207">
        <f t="shared" si="1"/>
        <v>1</v>
      </c>
      <c r="P36" s="199">
        <f t="shared" si="2"/>
        <v>0.99042872546694938</v>
      </c>
      <c r="Q36" s="199">
        <v>93.113165397700996</v>
      </c>
    </row>
  </sheetData>
  <mergeCells count="6">
    <mergeCell ref="N12:N13"/>
    <mergeCell ref="B5:N5"/>
    <mergeCell ref="B6:N6"/>
    <mergeCell ref="B7:N7"/>
    <mergeCell ref="B8:N8"/>
    <mergeCell ref="B9:N9"/>
  </mergeCells>
  <conditionalFormatting sqref="L14:M36">
    <cfRule type="cellIs" dxfId="2" priority="11" operator="greaterThanOrEqual">
      <formula>100</formula>
    </cfRule>
  </conditionalFormatting>
  <conditionalFormatting sqref="C14:K36">
    <cfRule type="cellIs" dxfId="1" priority="10" operator="greaterThanOrEqual">
      <formula>100</formula>
    </cfRule>
  </conditionalFormatting>
  <conditionalFormatting sqref="N14:N36">
    <cfRule type="cellIs" dxfId="0" priority="4" operator="greaterThanOrEqual">
      <formula>50%</formula>
    </cfRule>
  </conditionalFormatting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showGridLines="0" zoomScale="80" zoomScaleNormal="80" workbookViewId="0">
      <selection activeCell="P21" sqref="P21"/>
    </sheetView>
  </sheetViews>
  <sheetFormatPr baseColWidth="10" defaultColWidth="11.42578125" defaultRowHeight="12.75" x14ac:dyDescent="0.2"/>
  <cols>
    <col min="1" max="1" width="1.5703125" style="36" customWidth="1"/>
    <col min="2" max="2" width="4.5703125" style="36" bestFit="1" customWidth="1"/>
    <col min="3" max="3" width="8.42578125" style="36" customWidth="1"/>
    <col min="4" max="4" width="23.42578125" style="36" customWidth="1"/>
    <col min="5" max="5" width="28.5703125" style="36" customWidth="1"/>
    <col min="6" max="6" width="23.42578125" style="36" customWidth="1"/>
    <col min="7" max="7" width="16.140625" style="36" customWidth="1"/>
    <col min="8" max="8" width="19.140625" style="36" hidden="1" customWidth="1"/>
    <col min="9" max="9" width="16.42578125" style="36" hidden="1" customWidth="1"/>
    <col min="10" max="10" width="37.85546875" style="36" hidden="1" customWidth="1"/>
    <col min="11" max="11" width="19.85546875" style="36" hidden="1" customWidth="1"/>
    <col min="12" max="12" width="15.140625" style="36" hidden="1" customWidth="1"/>
    <col min="13" max="13" width="11.85546875" style="36" hidden="1" customWidth="1"/>
    <col min="14" max="14" width="12.42578125" style="36" bestFit="1" customWidth="1"/>
    <col min="15" max="15" width="6.85546875" style="36" customWidth="1"/>
    <col min="16" max="16" width="32.42578125" style="36" customWidth="1"/>
    <col min="17" max="250" width="11.42578125" style="36"/>
    <col min="251" max="251" width="1.5703125" style="36" customWidth="1"/>
    <col min="252" max="252" width="3.42578125" style="36" bestFit="1" customWidth="1"/>
    <col min="253" max="253" width="8.5703125" style="36" bestFit="1" customWidth="1"/>
    <col min="254" max="254" width="28.42578125" style="36" customWidth="1"/>
    <col min="255" max="255" width="20.5703125" style="36" bestFit="1" customWidth="1"/>
    <col min="256" max="256" width="15.42578125" style="36" bestFit="1" customWidth="1"/>
    <col min="257" max="257" width="18.140625" style="36" bestFit="1" customWidth="1"/>
    <col min="258" max="258" width="23" style="36" bestFit="1" customWidth="1"/>
    <col min="259" max="259" width="21.140625" style="36" customWidth="1"/>
    <col min="260" max="260" width="38.85546875" style="36" customWidth="1"/>
    <col min="261" max="265" width="0" style="36" hidden="1" customWidth="1"/>
    <col min="266" max="266" width="11.42578125" style="36" customWidth="1"/>
    <col min="267" max="506" width="11.42578125" style="36"/>
    <col min="507" max="507" width="1.5703125" style="36" customWidth="1"/>
    <col min="508" max="508" width="3.42578125" style="36" bestFit="1" customWidth="1"/>
    <col min="509" max="509" width="8.5703125" style="36" bestFit="1" customWidth="1"/>
    <col min="510" max="510" width="28.42578125" style="36" customWidth="1"/>
    <col min="511" max="511" width="20.5703125" style="36" bestFit="1" customWidth="1"/>
    <col min="512" max="512" width="15.42578125" style="36" bestFit="1" customWidth="1"/>
    <col min="513" max="513" width="18.140625" style="36" bestFit="1" customWidth="1"/>
    <col min="514" max="514" width="23" style="36" bestFit="1" customWidth="1"/>
    <col min="515" max="515" width="21.140625" style="36" customWidth="1"/>
    <col min="516" max="516" width="38.85546875" style="36" customWidth="1"/>
    <col min="517" max="521" width="0" style="36" hidden="1" customWidth="1"/>
    <col min="522" max="522" width="11.42578125" style="36" customWidth="1"/>
    <col min="523" max="762" width="11.42578125" style="36"/>
    <col min="763" max="763" width="1.5703125" style="36" customWidth="1"/>
    <col min="764" max="764" width="3.42578125" style="36" bestFit="1" customWidth="1"/>
    <col min="765" max="765" width="8.5703125" style="36" bestFit="1" customWidth="1"/>
    <col min="766" max="766" width="28.42578125" style="36" customWidth="1"/>
    <col min="767" max="767" width="20.5703125" style="36" bestFit="1" customWidth="1"/>
    <col min="768" max="768" width="15.42578125" style="36" bestFit="1" customWidth="1"/>
    <col min="769" max="769" width="18.140625" style="36" bestFit="1" customWidth="1"/>
    <col min="770" max="770" width="23" style="36" bestFit="1" customWidth="1"/>
    <col min="771" max="771" width="21.140625" style="36" customWidth="1"/>
    <col min="772" max="772" width="38.85546875" style="36" customWidth="1"/>
    <col min="773" max="777" width="0" style="36" hidden="1" customWidth="1"/>
    <col min="778" max="778" width="11.42578125" style="36" customWidth="1"/>
    <col min="779" max="1018" width="11.42578125" style="36"/>
    <col min="1019" max="1019" width="1.5703125" style="36" customWidth="1"/>
    <col min="1020" max="1020" width="3.42578125" style="36" bestFit="1" customWidth="1"/>
    <col min="1021" max="1021" width="8.5703125" style="36" bestFit="1" customWidth="1"/>
    <col min="1022" max="1022" width="28.42578125" style="36" customWidth="1"/>
    <col min="1023" max="1023" width="20.5703125" style="36" bestFit="1" customWidth="1"/>
    <col min="1024" max="1024" width="15.42578125" style="36" bestFit="1" customWidth="1"/>
    <col min="1025" max="1025" width="18.140625" style="36" bestFit="1" customWidth="1"/>
    <col min="1026" max="1026" width="23" style="36" bestFit="1" customWidth="1"/>
    <col min="1027" max="1027" width="21.140625" style="36" customWidth="1"/>
    <col min="1028" max="1028" width="38.85546875" style="36" customWidth="1"/>
    <col min="1029" max="1033" width="0" style="36" hidden="1" customWidth="1"/>
    <col min="1034" max="1034" width="11.42578125" style="36" customWidth="1"/>
    <col min="1035" max="1274" width="11.42578125" style="36"/>
    <col min="1275" max="1275" width="1.5703125" style="36" customWidth="1"/>
    <col min="1276" max="1276" width="3.42578125" style="36" bestFit="1" customWidth="1"/>
    <col min="1277" max="1277" width="8.5703125" style="36" bestFit="1" customWidth="1"/>
    <col min="1278" max="1278" width="28.42578125" style="36" customWidth="1"/>
    <col min="1279" max="1279" width="20.5703125" style="36" bestFit="1" customWidth="1"/>
    <col min="1280" max="1280" width="15.42578125" style="36" bestFit="1" customWidth="1"/>
    <col min="1281" max="1281" width="18.140625" style="36" bestFit="1" customWidth="1"/>
    <col min="1282" max="1282" width="23" style="36" bestFit="1" customWidth="1"/>
    <col min="1283" max="1283" width="21.140625" style="36" customWidth="1"/>
    <col min="1284" max="1284" width="38.85546875" style="36" customWidth="1"/>
    <col min="1285" max="1289" width="0" style="36" hidden="1" customWidth="1"/>
    <col min="1290" max="1290" width="11.42578125" style="36" customWidth="1"/>
    <col min="1291" max="1530" width="11.42578125" style="36"/>
    <col min="1531" max="1531" width="1.5703125" style="36" customWidth="1"/>
    <col min="1532" max="1532" width="3.42578125" style="36" bestFit="1" customWidth="1"/>
    <col min="1533" max="1533" width="8.5703125" style="36" bestFit="1" customWidth="1"/>
    <col min="1534" max="1534" width="28.42578125" style="36" customWidth="1"/>
    <col min="1535" max="1535" width="20.5703125" style="36" bestFit="1" customWidth="1"/>
    <col min="1536" max="1536" width="15.42578125" style="36" bestFit="1" customWidth="1"/>
    <col min="1537" max="1537" width="18.140625" style="36" bestFit="1" customWidth="1"/>
    <col min="1538" max="1538" width="23" style="36" bestFit="1" customWidth="1"/>
    <col min="1539" max="1539" width="21.140625" style="36" customWidth="1"/>
    <col min="1540" max="1540" width="38.85546875" style="36" customWidth="1"/>
    <col min="1541" max="1545" width="0" style="36" hidden="1" customWidth="1"/>
    <col min="1546" max="1546" width="11.42578125" style="36" customWidth="1"/>
    <col min="1547" max="1786" width="11.42578125" style="36"/>
    <col min="1787" max="1787" width="1.5703125" style="36" customWidth="1"/>
    <col min="1788" max="1788" width="3.42578125" style="36" bestFit="1" customWidth="1"/>
    <col min="1789" max="1789" width="8.5703125" style="36" bestFit="1" customWidth="1"/>
    <col min="1790" max="1790" width="28.42578125" style="36" customWidth="1"/>
    <col min="1791" max="1791" width="20.5703125" style="36" bestFit="1" customWidth="1"/>
    <col min="1792" max="1792" width="15.42578125" style="36" bestFit="1" customWidth="1"/>
    <col min="1793" max="1793" width="18.140625" style="36" bestFit="1" customWidth="1"/>
    <col min="1794" max="1794" width="23" style="36" bestFit="1" customWidth="1"/>
    <col min="1795" max="1795" width="21.140625" style="36" customWidth="1"/>
    <col min="1796" max="1796" width="38.85546875" style="36" customWidth="1"/>
    <col min="1797" max="1801" width="0" style="36" hidden="1" customWidth="1"/>
    <col min="1802" max="1802" width="11.42578125" style="36" customWidth="1"/>
    <col min="1803" max="2042" width="11.42578125" style="36"/>
    <col min="2043" max="2043" width="1.5703125" style="36" customWidth="1"/>
    <col min="2044" max="2044" width="3.42578125" style="36" bestFit="1" customWidth="1"/>
    <col min="2045" max="2045" width="8.5703125" style="36" bestFit="1" customWidth="1"/>
    <col min="2046" max="2046" width="28.42578125" style="36" customWidth="1"/>
    <col min="2047" max="2047" width="20.5703125" style="36" bestFit="1" customWidth="1"/>
    <col min="2048" max="2048" width="15.42578125" style="36" bestFit="1" customWidth="1"/>
    <col min="2049" max="2049" width="18.140625" style="36" bestFit="1" customWidth="1"/>
    <col min="2050" max="2050" width="23" style="36" bestFit="1" customWidth="1"/>
    <col min="2051" max="2051" width="21.140625" style="36" customWidth="1"/>
    <col min="2052" max="2052" width="38.85546875" style="36" customWidth="1"/>
    <col min="2053" max="2057" width="0" style="36" hidden="1" customWidth="1"/>
    <col min="2058" max="2058" width="11.42578125" style="36" customWidth="1"/>
    <col min="2059" max="2298" width="11.42578125" style="36"/>
    <col min="2299" max="2299" width="1.5703125" style="36" customWidth="1"/>
    <col min="2300" max="2300" width="3.42578125" style="36" bestFit="1" customWidth="1"/>
    <col min="2301" max="2301" width="8.5703125" style="36" bestFit="1" customWidth="1"/>
    <col min="2302" max="2302" width="28.42578125" style="36" customWidth="1"/>
    <col min="2303" max="2303" width="20.5703125" style="36" bestFit="1" customWidth="1"/>
    <col min="2304" max="2304" width="15.42578125" style="36" bestFit="1" customWidth="1"/>
    <col min="2305" max="2305" width="18.140625" style="36" bestFit="1" customWidth="1"/>
    <col min="2306" max="2306" width="23" style="36" bestFit="1" customWidth="1"/>
    <col min="2307" max="2307" width="21.140625" style="36" customWidth="1"/>
    <col min="2308" max="2308" width="38.85546875" style="36" customWidth="1"/>
    <col min="2309" max="2313" width="0" style="36" hidden="1" customWidth="1"/>
    <col min="2314" max="2314" width="11.42578125" style="36" customWidth="1"/>
    <col min="2315" max="2554" width="11.42578125" style="36"/>
    <col min="2555" max="2555" width="1.5703125" style="36" customWidth="1"/>
    <col min="2556" max="2556" width="3.42578125" style="36" bestFit="1" customWidth="1"/>
    <col min="2557" max="2557" width="8.5703125" style="36" bestFit="1" customWidth="1"/>
    <col min="2558" max="2558" width="28.42578125" style="36" customWidth="1"/>
    <col min="2559" max="2559" width="20.5703125" style="36" bestFit="1" customWidth="1"/>
    <col min="2560" max="2560" width="15.42578125" style="36" bestFit="1" customWidth="1"/>
    <col min="2561" max="2561" width="18.140625" style="36" bestFit="1" customWidth="1"/>
    <col min="2562" max="2562" width="23" style="36" bestFit="1" customWidth="1"/>
    <col min="2563" max="2563" width="21.140625" style="36" customWidth="1"/>
    <col min="2564" max="2564" width="38.85546875" style="36" customWidth="1"/>
    <col min="2565" max="2569" width="0" style="36" hidden="1" customWidth="1"/>
    <col min="2570" max="2570" width="11.42578125" style="36" customWidth="1"/>
    <col min="2571" max="2810" width="11.42578125" style="36"/>
    <col min="2811" max="2811" width="1.5703125" style="36" customWidth="1"/>
    <col min="2812" max="2812" width="3.42578125" style="36" bestFit="1" customWidth="1"/>
    <col min="2813" max="2813" width="8.5703125" style="36" bestFit="1" customWidth="1"/>
    <col min="2814" max="2814" width="28.42578125" style="36" customWidth="1"/>
    <col min="2815" max="2815" width="20.5703125" style="36" bestFit="1" customWidth="1"/>
    <col min="2816" max="2816" width="15.42578125" style="36" bestFit="1" customWidth="1"/>
    <col min="2817" max="2817" width="18.140625" style="36" bestFit="1" customWidth="1"/>
    <col min="2818" max="2818" width="23" style="36" bestFit="1" customWidth="1"/>
    <col min="2819" max="2819" width="21.140625" style="36" customWidth="1"/>
    <col min="2820" max="2820" width="38.85546875" style="36" customWidth="1"/>
    <col min="2821" max="2825" width="0" style="36" hidden="1" customWidth="1"/>
    <col min="2826" max="2826" width="11.42578125" style="36" customWidth="1"/>
    <col min="2827" max="3066" width="11.42578125" style="36"/>
    <col min="3067" max="3067" width="1.5703125" style="36" customWidth="1"/>
    <col min="3068" max="3068" width="3.42578125" style="36" bestFit="1" customWidth="1"/>
    <col min="3069" max="3069" width="8.5703125" style="36" bestFit="1" customWidth="1"/>
    <col min="3070" max="3070" width="28.42578125" style="36" customWidth="1"/>
    <col min="3071" max="3071" width="20.5703125" style="36" bestFit="1" customWidth="1"/>
    <col min="3072" max="3072" width="15.42578125" style="36" bestFit="1" customWidth="1"/>
    <col min="3073" max="3073" width="18.140625" style="36" bestFit="1" customWidth="1"/>
    <col min="3074" max="3074" width="23" style="36" bestFit="1" customWidth="1"/>
    <col min="3075" max="3075" width="21.140625" style="36" customWidth="1"/>
    <col min="3076" max="3076" width="38.85546875" style="36" customWidth="1"/>
    <col min="3077" max="3081" width="0" style="36" hidden="1" customWidth="1"/>
    <col min="3082" max="3082" width="11.42578125" style="36" customWidth="1"/>
    <col min="3083" max="3322" width="11.42578125" style="36"/>
    <col min="3323" max="3323" width="1.5703125" style="36" customWidth="1"/>
    <col min="3324" max="3324" width="3.42578125" style="36" bestFit="1" customWidth="1"/>
    <col min="3325" max="3325" width="8.5703125" style="36" bestFit="1" customWidth="1"/>
    <col min="3326" max="3326" width="28.42578125" style="36" customWidth="1"/>
    <col min="3327" max="3327" width="20.5703125" style="36" bestFit="1" customWidth="1"/>
    <col min="3328" max="3328" width="15.42578125" style="36" bestFit="1" customWidth="1"/>
    <col min="3329" max="3329" width="18.140625" style="36" bestFit="1" customWidth="1"/>
    <col min="3330" max="3330" width="23" style="36" bestFit="1" customWidth="1"/>
    <col min="3331" max="3331" width="21.140625" style="36" customWidth="1"/>
    <col min="3332" max="3332" width="38.85546875" style="36" customWidth="1"/>
    <col min="3333" max="3337" width="0" style="36" hidden="1" customWidth="1"/>
    <col min="3338" max="3338" width="11.42578125" style="36" customWidth="1"/>
    <col min="3339" max="3578" width="11.42578125" style="36"/>
    <col min="3579" max="3579" width="1.5703125" style="36" customWidth="1"/>
    <col min="3580" max="3580" width="3.42578125" style="36" bestFit="1" customWidth="1"/>
    <col min="3581" max="3581" width="8.5703125" style="36" bestFit="1" customWidth="1"/>
    <col min="3582" max="3582" width="28.42578125" style="36" customWidth="1"/>
    <col min="3583" max="3583" width="20.5703125" style="36" bestFit="1" customWidth="1"/>
    <col min="3584" max="3584" width="15.42578125" style="36" bestFit="1" customWidth="1"/>
    <col min="3585" max="3585" width="18.140625" style="36" bestFit="1" customWidth="1"/>
    <col min="3586" max="3586" width="23" style="36" bestFit="1" customWidth="1"/>
    <col min="3587" max="3587" width="21.140625" style="36" customWidth="1"/>
    <col min="3588" max="3588" width="38.85546875" style="36" customWidth="1"/>
    <col min="3589" max="3593" width="0" style="36" hidden="1" customWidth="1"/>
    <col min="3594" max="3594" width="11.42578125" style="36" customWidth="1"/>
    <col min="3595" max="3834" width="11.42578125" style="36"/>
    <col min="3835" max="3835" width="1.5703125" style="36" customWidth="1"/>
    <col min="3836" max="3836" width="3.42578125" style="36" bestFit="1" customWidth="1"/>
    <col min="3837" max="3837" width="8.5703125" style="36" bestFit="1" customWidth="1"/>
    <col min="3838" max="3838" width="28.42578125" style="36" customWidth="1"/>
    <col min="3839" max="3839" width="20.5703125" style="36" bestFit="1" customWidth="1"/>
    <col min="3840" max="3840" width="15.42578125" style="36" bestFit="1" customWidth="1"/>
    <col min="3841" max="3841" width="18.140625" style="36" bestFit="1" customWidth="1"/>
    <col min="3842" max="3842" width="23" style="36" bestFit="1" customWidth="1"/>
    <col min="3843" max="3843" width="21.140625" style="36" customWidth="1"/>
    <col min="3844" max="3844" width="38.85546875" style="36" customWidth="1"/>
    <col min="3845" max="3849" width="0" style="36" hidden="1" customWidth="1"/>
    <col min="3850" max="3850" width="11.42578125" style="36" customWidth="1"/>
    <col min="3851" max="4090" width="11.42578125" style="36"/>
    <col min="4091" max="4091" width="1.5703125" style="36" customWidth="1"/>
    <col min="4092" max="4092" width="3.42578125" style="36" bestFit="1" customWidth="1"/>
    <col min="4093" max="4093" width="8.5703125" style="36" bestFit="1" customWidth="1"/>
    <col min="4094" max="4094" width="28.42578125" style="36" customWidth="1"/>
    <col min="4095" max="4095" width="20.5703125" style="36" bestFit="1" customWidth="1"/>
    <col min="4096" max="4096" width="15.42578125" style="36" bestFit="1" customWidth="1"/>
    <col min="4097" max="4097" width="18.140625" style="36" bestFit="1" customWidth="1"/>
    <col min="4098" max="4098" width="23" style="36" bestFit="1" customWidth="1"/>
    <col min="4099" max="4099" width="21.140625" style="36" customWidth="1"/>
    <col min="4100" max="4100" width="38.85546875" style="36" customWidth="1"/>
    <col min="4101" max="4105" width="0" style="36" hidden="1" customWidth="1"/>
    <col min="4106" max="4106" width="11.42578125" style="36" customWidth="1"/>
    <col min="4107" max="4346" width="11.42578125" style="36"/>
    <col min="4347" max="4347" width="1.5703125" style="36" customWidth="1"/>
    <col min="4348" max="4348" width="3.42578125" style="36" bestFit="1" customWidth="1"/>
    <col min="4349" max="4349" width="8.5703125" style="36" bestFit="1" customWidth="1"/>
    <col min="4350" max="4350" width="28.42578125" style="36" customWidth="1"/>
    <col min="4351" max="4351" width="20.5703125" style="36" bestFit="1" customWidth="1"/>
    <col min="4352" max="4352" width="15.42578125" style="36" bestFit="1" customWidth="1"/>
    <col min="4353" max="4353" width="18.140625" style="36" bestFit="1" customWidth="1"/>
    <col min="4354" max="4354" width="23" style="36" bestFit="1" customWidth="1"/>
    <col min="4355" max="4355" width="21.140625" style="36" customWidth="1"/>
    <col min="4356" max="4356" width="38.85546875" style="36" customWidth="1"/>
    <col min="4357" max="4361" width="0" style="36" hidden="1" customWidth="1"/>
    <col min="4362" max="4362" width="11.42578125" style="36" customWidth="1"/>
    <col min="4363" max="4602" width="11.42578125" style="36"/>
    <col min="4603" max="4603" width="1.5703125" style="36" customWidth="1"/>
    <col min="4604" max="4604" width="3.42578125" style="36" bestFit="1" customWidth="1"/>
    <col min="4605" max="4605" width="8.5703125" style="36" bestFit="1" customWidth="1"/>
    <col min="4606" max="4606" width="28.42578125" style="36" customWidth="1"/>
    <col min="4607" max="4607" width="20.5703125" style="36" bestFit="1" customWidth="1"/>
    <col min="4608" max="4608" width="15.42578125" style="36" bestFit="1" customWidth="1"/>
    <col min="4609" max="4609" width="18.140625" style="36" bestFit="1" customWidth="1"/>
    <col min="4610" max="4610" width="23" style="36" bestFit="1" customWidth="1"/>
    <col min="4611" max="4611" width="21.140625" style="36" customWidth="1"/>
    <col min="4612" max="4612" width="38.85546875" style="36" customWidth="1"/>
    <col min="4613" max="4617" width="0" style="36" hidden="1" customWidth="1"/>
    <col min="4618" max="4618" width="11.42578125" style="36" customWidth="1"/>
    <col min="4619" max="4858" width="11.42578125" style="36"/>
    <col min="4859" max="4859" width="1.5703125" style="36" customWidth="1"/>
    <col min="4860" max="4860" width="3.42578125" style="36" bestFit="1" customWidth="1"/>
    <col min="4861" max="4861" width="8.5703125" style="36" bestFit="1" customWidth="1"/>
    <col min="4862" max="4862" width="28.42578125" style="36" customWidth="1"/>
    <col min="4863" max="4863" width="20.5703125" style="36" bestFit="1" customWidth="1"/>
    <col min="4864" max="4864" width="15.42578125" style="36" bestFit="1" customWidth="1"/>
    <col min="4865" max="4865" width="18.140625" style="36" bestFit="1" customWidth="1"/>
    <col min="4866" max="4866" width="23" style="36" bestFit="1" customWidth="1"/>
    <col min="4867" max="4867" width="21.140625" style="36" customWidth="1"/>
    <col min="4868" max="4868" width="38.85546875" style="36" customWidth="1"/>
    <col min="4869" max="4873" width="0" style="36" hidden="1" customWidth="1"/>
    <col min="4874" max="4874" width="11.42578125" style="36" customWidth="1"/>
    <col min="4875" max="5114" width="11.42578125" style="36"/>
    <col min="5115" max="5115" width="1.5703125" style="36" customWidth="1"/>
    <col min="5116" max="5116" width="3.42578125" style="36" bestFit="1" customWidth="1"/>
    <col min="5117" max="5117" width="8.5703125" style="36" bestFit="1" customWidth="1"/>
    <col min="5118" max="5118" width="28.42578125" style="36" customWidth="1"/>
    <col min="5119" max="5119" width="20.5703125" style="36" bestFit="1" customWidth="1"/>
    <col min="5120" max="5120" width="15.42578125" style="36" bestFit="1" customWidth="1"/>
    <col min="5121" max="5121" width="18.140625" style="36" bestFit="1" customWidth="1"/>
    <col min="5122" max="5122" width="23" style="36" bestFit="1" customWidth="1"/>
    <col min="5123" max="5123" width="21.140625" style="36" customWidth="1"/>
    <col min="5124" max="5124" width="38.85546875" style="36" customWidth="1"/>
    <col min="5125" max="5129" width="0" style="36" hidden="1" customWidth="1"/>
    <col min="5130" max="5130" width="11.42578125" style="36" customWidth="1"/>
    <col min="5131" max="5370" width="11.42578125" style="36"/>
    <col min="5371" max="5371" width="1.5703125" style="36" customWidth="1"/>
    <col min="5372" max="5372" width="3.42578125" style="36" bestFit="1" customWidth="1"/>
    <col min="5373" max="5373" width="8.5703125" style="36" bestFit="1" customWidth="1"/>
    <col min="5374" max="5374" width="28.42578125" style="36" customWidth="1"/>
    <col min="5375" max="5375" width="20.5703125" style="36" bestFit="1" customWidth="1"/>
    <col min="5376" max="5376" width="15.42578125" style="36" bestFit="1" customWidth="1"/>
    <col min="5377" max="5377" width="18.140625" style="36" bestFit="1" customWidth="1"/>
    <col min="5378" max="5378" width="23" style="36" bestFit="1" customWidth="1"/>
    <col min="5379" max="5379" width="21.140625" style="36" customWidth="1"/>
    <col min="5380" max="5380" width="38.85546875" style="36" customWidth="1"/>
    <col min="5381" max="5385" width="0" style="36" hidden="1" customWidth="1"/>
    <col min="5386" max="5386" width="11.42578125" style="36" customWidth="1"/>
    <col min="5387" max="5626" width="11.42578125" style="36"/>
    <col min="5627" max="5627" width="1.5703125" style="36" customWidth="1"/>
    <col min="5628" max="5628" width="3.42578125" style="36" bestFit="1" customWidth="1"/>
    <col min="5629" max="5629" width="8.5703125" style="36" bestFit="1" customWidth="1"/>
    <col min="5630" max="5630" width="28.42578125" style="36" customWidth="1"/>
    <col min="5631" max="5631" width="20.5703125" style="36" bestFit="1" customWidth="1"/>
    <col min="5632" max="5632" width="15.42578125" style="36" bestFit="1" customWidth="1"/>
    <col min="5633" max="5633" width="18.140625" style="36" bestFit="1" customWidth="1"/>
    <col min="5634" max="5634" width="23" style="36" bestFit="1" customWidth="1"/>
    <col min="5635" max="5635" width="21.140625" style="36" customWidth="1"/>
    <col min="5636" max="5636" width="38.85546875" style="36" customWidth="1"/>
    <col min="5637" max="5641" width="0" style="36" hidden="1" customWidth="1"/>
    <col min="5642" max="5642" width="11.42578125" style="36" customWidth="1"/>
    <col min="5643" max="5882" width="11.42578125" style="36"/>
    <col min="5883" max="5883" width="1.5703125" style="36" customWidth="1"/>
    <col min="5884" max="5884" width="3.42578125" style="36" bestFit="1" customWidth="1"/>
    <col min="5885" max="5885" width="8.5703125" style="36" bestFit="1" customWidth="1"/>
    <col min="5886" max="5886" width="28.42578125" style="36" customWidth="1"/>
    <col min="5887" max="5887" width="20.5703125" style="36" bestFit="1" customWidth="1"/>
    <col min="5888" max="5888" width="15.42578125" style="36" bestFit="1" customWidth="1"/>
    <col min="5889" max="5889" width="18.140625" style="36" bestFit="1" customWidth="1"/>
    <col min="5890" max="5890" width="23" style="36" bestFit="1" customWidth="1"/>
    <col min="5891" max="5891" width="21.140625" style="36" customWidth="1"/>
    <col min="5892" max="5892" width="38.85546875" style="36" customWidth="1"/>
    <col min="5893" max="5897" width="0" style="36" hidden="1" customWidth="1"/>
    <col min="5898" max="5898" width="11.42578125" style="36" customWidth="1"/>
    <col min="5899" max="6138" width="11.42578125" style="36"/>
    <col min="6139" max="6139" width="1.5703125" style="36" customWidth="1"/>
    <col min="6140" max="6140" width="3.42578125" style="36" bestFit="1" customWidth="1"/>
    <col min="6141" max="6141" width="8.5703125" style="36" bestFit="1" customWidth="1"/>
    <col min="6142" max="6142" width="28.42578125" style="36" customWidth="1"/>
    <col min="6143" max="6143" width="20.5703125" style="36" bestFit="1" customWidth="1"/>
    <col min="6144" max="6144" width="15.42578125" style="36" bestFit="1" customWidth="1"/>
    <col min="6145" max="6145" width="18.140625" style="36" bestFit="1" customWidth="1"/>
    <col min="6146" max="6146" width="23" style="36" bestFit="1" customWidth="1"/>
    <col min="6147" max="6147" width="21.140625" style="36" customWidth="1"/>
    <col min="6148" max="6148" width="38.85546875" style="36" customWidth="1"/>
    <col min="6149" max="6153" width="0" style="36" hidden="1" customWidth="1"/>
    <col min="6154" max="6154" width="11.42578125" style="36" customWidth="1"/>
    <col min="6155" max="6394" width="11.42578125" style="36"/>
    <col min="6395" max="6395" width="1.5703125" style="36" customWidth="1"/>
    <col min="6396" max="6396" width="3.42578125" style="36" bestFit="1" customWidth="1"/>
    <col min="6397" max="6397" width="8.5703125" style="36" bestFit="1" customWidth="1"/>
    <col min="6398" max="6398" width="28.42578125" style="36" customWidth="1"/>
    <col min="6399" max="6399" width="20.5703125" style="36" bestFit="1" customWidth="1"/>
    <col min="6400" max="6400" width="15.42578125" style="36" bestFit="1" customWidth="1"/>
    <col min="6401" max="6401" width="18.140625" style="36" bestFit="1" customWidth="1"/>
    <col min="6402" max="6402" width="23" style="36" bestFit="1" customWidth="1"/>
    <col min="6403" max="6403" width="21.140625" style="36" customWidth="1"/>
    <col min="6404" max="6404" width="38.85546875" style="36" customWidth="1"/>
    <col min="6405" max="6409" width="0" style="36" hidden="1" customWidth="1"/>
    <col min="6410" max="6410" width="11.42578125" style="36" customWidth="1"/>
    <col min="6411" max="6650" width="11.42578125" style="36"/>
    <col min="6651" max="6651" width="1.5703125" style="36" customWidth="1"/>
    <col min="6652" max="6652" width="3.42578125" style="36" bestFit="1" customWidth="1"/>
    <col min="6653" max="6653" width="8.5703125" style="36" bestFit="1" customWidth="1"/>
    <col min="6654" max="6654" width="28.42578125" style="36" customWidth="1"/>
    <col min="6655" max="6655" width="20.5703125" style="36" bestFit="1" customWidth="1"/>
    <col min="6656" max="6656" width="15.42578125" style="36" bestFit="1" customWidth="1"/>
    <col min="6657" max="6657" width="18.140625" style="36" bestFit="1" customWidth="1"/>
    <col min="6658" max="6658" width="23" style="36" bestFit="1" customWidth="1"/>
    <col min="6659" max="6659" width="21.140625" style="36" customWidth="1"/>
    <col min="6660" max="6660" width="38.85546875" style="36" customWidth="1"/>
    <col min="6661" max="6665" width="0" style="36" hidden="1" customWidth="1"/>
    <col min="6666" max="6666" width="11.42578125" style="36" customWidth="1"/>
    <col min="6667" max="6906" width="11.42578125" style="36"/>
    <col min="6907" max="6907" width="1.5703125" style="36" customWidth="1"/>
    <col min="6908" max="6908" width="3.42578125" style="36" bestFit="1" customWidth="1"/>
    <col min="6909" max="6909" width="8.5703125" style="36" bestFit="1" customWidth="1"/>
    <col min="6910" max="6910" width="28.42578125" style="36" customWidth="1"/>
    <col min="6911" max="6911" width="20.5703125" style="36" bestFit="1" customWidth="1"/>
    <col min="6912" max="6912" width="15.42578125" style="36" bestFit="1" customWidth="1"/>
    <col min="6913" max="6913" width="18.140625" style="36" bestFit="1" customWidth="1"/>
    <col min="6914" max="6914" width="23" style="36" bestFit="1" customWidth="1"/>
    <col min="6915" max="6915" width="21.140625" style="36" customWidth="1"/>
    <col min="6916" max="6916" width="38.85546875" style="36" customWidth="1"/>
    <col min="6917" max="6921" width="0" style="36" hidden="1" customWidth="1"/>
    <col min="6922" max="6922" width="11.42578125" style="36" customWidth="1"/>
    <col min="6923" max="7162" width="11.42578125" style="36"/>
    <col min="7163" max="7163" width="1.5703125" style="36" customWidth="1"/>
    <col min="7164" max="7164" width="3.42578125" style="36" bestFit="1" customWidth="1"/>
    <col min="7165" max="7165" width="8.5703125" style="36" bestFit="1" customWidth="1"/>
    <col min="7166" max="7166" width="28.42578125" style="36" customWidth="1"/>
    <col min="7167" max="7167" width="20.5703125" style="36" bestFit="1" customWidth="1"/>
    <col min="7168" max="7168" width="15.42578125" style="36" bestFit="1" customWidth="1"/>
    <col min="7169" max="7169" width="18.140625" style="36" bestFit="1" customWidth="1"/>
    <col min="7170" max="7170" width="23" style="36" bestFit="1" customWidth="1"/>
    <col min="7171" max="7171" width="21.140625" style="36" customWidth="1"/>
    <col min="7172" max="7172" width="38.85546875" style="36" customWidth="1"/>
    <col min="7173" max="7177" width="0" style="36" hidden="1" customWidth="1"/>
    <col min="7178" max="7178" width="11.42578125" style="36" customWidth="1"/>
    <col min="7179" max="7418" width="11.42578125" style="36"/>
    <col min="7419" max="7419" width="1.5703125" style="36" customWidth="1"/>
    <col min="7420" max="7420" width="3.42578125" style="36" bestFit="1" customWidth="1"/>
    <col min="7421" max="7421" width="8.5703125" style="36" bestFit="1" customWidth="1"/>
    <col min="7422" max="7422" width="28.42578125" style="36" customWidth="1"/>
    <col min="7423" max="7423" width="20.5703125" style="36" bestFit="1" customWidth="1"/>
    <col min="7424" max="7424" width="15.42578125" style="36" bestFit="1" customWidth="1"/>
    <col min="7425" max="7425" width="18.140625" style="36" bestFit="1" customWidth="1"/>
    <col min="7426" max="7426" width="23" style="36" bestFit="1" customWidth="1"/>
    <col min="7427" max="7427" width="21.140625" style="36" customWidth="1"/>
    <col min="7428" max="7428" width="38.85546875" style="36" customWidth="1"/>
    <col min="7429" max="7433" width="0" style="36" hidden="1" customWidth="1"/>
    <col min="7434" max="7434" width="11.42578125" style="36" customWidth="1"/>
    <col min="7435" max="7674" width="11.42578125" style="36"/>
    <col min="7675" max="7675" width="1.5703125" style="36" customWidth="1"/>
    <col min="7676" max="7676" width="3.42578125" style="36" bestFit="1" customWidth="1"/>
    <col min="7677" max="7677" width="8.5703125" style="36" bestFit="1" customWidth="1"/>
    <col min="7678" max="7678" width="28.42578125" style="36" customWidth="1"/>
    <col min="7679" max="7679" width="20.5703125" style="36" bestFit="1" customWidth="1"/>
    <col min="7680" max="7680" width="15.42578125" style="36" bestFit="1" customWidth="1"/>
    <col min="7681" max="7681" width="18.140625" style="36" bestFit="1" customWidth="1"/>
    <col min="7682" max="7682" width="23" style="36" bestFit="1" customWidth="1"/>
    <col min="7683" max="7683" width="21.140625" style="36" customWidth="1"/>
    <col min="7684" max="7684" width="38.85546875" style="36" customWidth="1"/>
    <col min="7685" max="7689" width="0" style="36" hidden="1" customWidth="1"/>
    <col min="7690" max="7690" width="11.42578125" style="36" customWidth="1"/>
    <col min="7691" max="7930" width="11.42578125" style="36"/>
    <col min="7931" max="7931" width="1.5703125" style="36" customWidth="1"/>
    <col min="7932" max="7932" width="3.42578125" style="36" bestFit="1" customWidth="1"/>
    <col min="7933" max="7933" width="8.5703125" style="36" bestFit="1" customWidth="1"/>
    <col min="7934" max="7934" width="28.42578125" style="36" customWidth="1"/>
    <col min="7935" max="7935" width="20.5703125" style="36" bestFit="1" customWidth="1"/>
    <col min="7936" max="7936" width="15.42578125" style="36" bestFit="1" customWidth="1"/>
    <col min="7937" max="7937" width="18.140625" style="36" bestFit="1" customWidth="1"/>
    <col min="7938" max="7938" width="23" style="36" bestFit="1" customWidth="1"/>
    <col min="7939" max="7939" width="21.140625" style="36" customWidth="1"/>
    <col min="7940" max="7940" width="38.85546875" style="36" customWidth="1"/>
    <col min="7941" max="7945" width="0" style="36" hidden="1" customWidth="1"/>
    <col min="7946" max="7946" width="11.42578125" style="36" customWidth="1"/>
    <col min="7947" max="8186" width="11.42578125" style="36"/>
    <col min="8187" max="8187" width="1.5703125" style="36" customWidth="1"/>
    <col min="8188" max="8188" width="3.42578125" style="36" bestFit="1" customWidth="1"/>
    <col min="8189" max="8189" width="8.5703125" style="36" bestFit="1" customWidth="1"/>
    <col min="8190" max="8190" width="28.42578125" style="36" customWidth="1"/>
    <col min="8191" max="8191" width="20.5703125" style="36" bestFit="1" customWidth="1"/>
    <col min="8192" max="8192" width="15.42578125" style="36" bestFit="1" customWidth="1"/>
    <col min="8193" max="8193" width="18.140625" style="36" bestFit="1" customWidth="1"/>
    <col min="8194" max="8194" width="23" style="36" bestFit="1" customWidth="1"/>
    <col min="8195" max="8195" width="21.140625" style="36" customWidth="1"/>
    <col min="8196" max="8196" width="38.85546875" style="36" customWidth="1"/>
    <col min="8197" max="8201" width="0" style="36" hidden="1" customWidth="1"/>
    <col min="8202" max="8202" width="11.42578125" style="36" customWidth="1"/>
    <col min="8203" max="8442" width="11.42578125" style="36"/>
    <col min="8443" max="8443" width="1.5703125" style="36" customWidth="1"/>
    <col min="8444" max="8444" width="3.42578125" style="36" bestFit="1" customWidth="1"/>
    <col min="8445" max="8445" width="8.5703125" style="36" bestFit="1" customWidth="1"/>
    <col min="8446" max="8446" width="28.42578125" style="36" customWidth="1"/>
    <col min="8447" max="8447" width="20.5703125" style="36" bestFit="1" customWidth="1"/>
    <col min="8448" max="8448" width="15.42578125" style="36" bestFit="1" customWidth="1"/>
    <col min="8449" max="8449" width="18.140625" style="36" bestFit="1" customWidth="1"/>
    <col min="8450" max="8450" width="23" style="36" bestFit="1" customWidth="1"/>
    <col min="8451" max="8451" width="21.140625" style="36" customWidth="1"/>
    <col min="8452" max="8452" width="38.85546875" style="36" customWidth="1"/>
    <col min="8453" max="8457" width="0" style="36" hidden="1" customWidth="1"/>
    <col min="8458" max="8458" width="11.42578125" style="36" customWidth="1"/>
    <col min="8459" max="8698" width="11.42578125" style="36"/>
    <col min="8699" max="8699" width="1.5703125" style="36" customWidth="1"/>
    <col min="8700" max="8700" width="3.42578125" style="36" bestFit="1" customWidth="1"/>
    <col min="8701" max="8701" width="8.5703125" style="36" bestFit="1" customWidth="1"/>
    <col min="8702" max="8702" width="28.42578125" style="36" customWidth="1"/>
    <col min="8703" max="8703" width="20.5703125" style="36" bestFit="1" customWidth="1"/>
    <col min="8704" max="8704" width="15.42578125" style="36" bestFit="1" customWidth="1"/>
    <col min="8705" max="8705" width="18.140625" style="36" bestFit="1" customWidth="1"/>
    <col min="8706" max="8706" width="23" style="36" bestFit="1" customWidth="1"/>
    <col min="8707" max="8707" width="21.140625" style="36" customWidth="1"/>
    <col min="8708" max="8708" width="38.85546875" style="36" customWidth="1"/>
    <col min="8709" max="8713" width="0" style="36" hidden="1" customWidth="1"/>
    <col min="8714" max="8714" width="11.42578125" style="36" customWidth="1"/>
    <col min="8715" max="8954" width="11.42578125" style="36"/>
    <col min="8955" max="8955" width="1.5703125" style="36" customWidth="1"/>
    <col min="8956" max="8956" width="3.42578125" style="36" bestFit="1" customWidth="1"/>
    <col min="8957" max="8957" width="8.5703125" style="36" bestFit="1" customWidth="1"/>
    <col min="8958" max="8958" width="28.42578125" style="36" customWidth="1"/>
    <col min="8959" max="8959" width="20.5703125" style="36" bestFit="1" customWidth="1"/>
    <col min="8960" max="8960" width="15.42578125" style="36" bestFit="1" customWidth="1"/>
    <col min="8961" max="8961" width="18.140625" style="36" bestFit="1" customWidth="1"/>
    <col min="8962" max="8962" width="23" style="36" bestFit="1" customWidth="1"/>
    <col min="8963" max="8963" width="21.140625" style="36" customWidth="1"/>
    <col min="8964" max="8964" width="38.85546875" style="36" customWidth="1"/>
    <col min="8965" max="8969" width="0" style="36" hidden="1" customWidth="1"/>
    <col min="8970" max="8970" width="11.42578125" style="36" customWidth="1"/>
    <col min="8971" max="9210" width="11.42578125" style="36"/>
    <col min="9211" max="9211" width="1.5703125" style="36" customWidth="1"/>
    <col min="9212" max="9212" width="3.42578125" style="36" bestFit="1" customWidth="1"/>
    <col min="9213" max="9213" width="8.5703125" style="36" bestFit="1" customWidth="1"/>
    <col min="9214" max="9214" width="28.42578125" style="36" customWidth="1"/>
    <col min="9215" max="9215" width="20.5703125" style="36" bestFit="1" customWidth="1"/>
    <col min="9216" max="9216" width="15.42578125" style="36" bestFit="1" customWidth="1"/>
    <col min="9217" max="9217" width="18.140625" style="36" bestFit="1" customWidth="1"/>
    <col min="9218" max="9218" width="23" style="36" bestFit="1" customWidth="1"/>
    <col min="9219" max="9219" width="21.140625" style="36" customWidth="1"/>
    <col min="9220" max="9220" width="38.85546875" style="36" customWidth="1"/>
    <col min="9221" max="9225" width="0" style="36" hidden="1" customWidth="1"/>
    <col min="9226" max="9226" width="11.42578125" style="36" customWidth="1"/>
    <col min="9227" max="9466" width="11.42578125" style="36"/>
    <col min="9467" max="9467" width="1.5703125" style="36" customWidth="1"/>
    <col min="9468" max="9468" width="3.42578125" style="36" bestFit="1" customWidth="1"/>
    <col min="9469" max="9469" width="8.5703125" style="36" bestFit="1" customWidth="1"/>
    <col min="9470" max="9470" width="28.42578125" style="36" customWidth="1"/>
    <col min="9471" max="9471" width="20.5703125" style="36" bestFit="1" customWidth="1"/>
    <col min="9472" max="9472" width="15.42578125" style="36" bestFit="1" customWidth="1"/>
    <col min="9473" max="9473" width="18.140625" style="36" bestFit="1" customWidth="1"/>
    <col min="9474" max="9474" width="23" style="36" bestFit="1" customWidth="1"/>
    <col min="9475" max="9475" width="21.140625" style="36" customWidth="1"/>
    <col min="9476" max="9476" width="38.85546875" style="36" customWidth="1"/>
    <col min="9477" max="9481" width="0" style="36" hidden="1" customWidth="1"/>
    <col min="9482" max="9482" width="11.42578125" style="36" customWidth="1"/>
    <col min="9483" max="9722" width="11.42578125" style="36"/>
    <col min="9723" max="9723" width="1.5703125" style="36" customWidth="1"/>
    <col min="9724" max="9724" width="3.42578125" style="36" bestFit="1" customWidth="1"/>
    <col min="9725" max="9725" width="8.5703125" style="36" bestFit="1" customWidth="1"/>
    <col min="9726" max="9726" width="28.42578125" style="36" customWidth="1"/>
    <col min="9727" max="9727" width="20.5703125" style="36" bestFit="1" customWidth="1"/>
    <col min="9728" max="9728" width="15.42578125" style="36" bestFit="1" customWidth="1"/>
    <col min="9729" max="9729" width="18.140625" style="36" bestFit="1" customWidth="1"/>
    <col min="9730" max="9730" width="23" style="36" bestFit="1" customWidth="1"/>
    <col min="9731" max="9731" width="21.140625" style="36" customWidth="1"/>
    <col min="9732" max="9732" width="38.85546875" style="36" customWidth="1"/>
    <col min="9733" max="9737" width="0" style="36" hidden="1" customWidth="1"/>
    <col min="9738" max="9738" width="11.42578125" style="36" customWidth="1"/>
    <col min="9739" max="9978" width="11.42578125" style="36"/>
    <col min="9979" max="9979" width="1.5703125" style="36" customWidth="1"/>
    <col min="9980" max="9980" width="3.42578125" style="36" bestFit="1" customWidth="1"/>
    <col min="9981" max="9981" width="8.5703125" style="36" bestFit="1" customWidth="1"/>
    <col min="9982" max="9982" width="28.42578125" style="36" customWidth="1"/>
    <col min="9983" max="9983" width="20.5703125" style="36" bestFit="1" customWidth="1"/>
    <col min="9984" max="9984" width="15.42578125" style="36" bestFit="1" customWidth="1"/>
    <col min="9985" max="9985" width="18.140625" style="36" bestFit="1" customWidth="1"/>
    <col min="9986" max="9986" width="23" style="36" bestFit="1" customWidth="1"/>
    <col min="9987" max="9987" width="21.140625" style="36" customWidth="1"/>
    <col min="9988" max="9988" width="38.85546875" style="36" customWidth="1"/>
    <col min="9989" max="9993" width="0" style="36" hidden="1" customWidth="1"/>
    <col min="9994" max="9994" width="11.42578125" style="36" customWidth="1"/>
    <col min="9995" max="10234" width="11.42578125" style="36"/>
    <col min="10235" max="10235" width="1.5703125" style="36" customWidth="1"/>
    <col min="10236" max="10236" width="3.42578125" style="36" bestFit="1" customWidth="1"/>
    <col min="10237" max="10237" width="8.5703125" style="36" bestFit="1" customWidth="1"/>
    <col min="10238" max="10238" width="28.42578125" style="36" customWidth="1"/>
    <col min="10239" max="10239" width="20.5703125" style="36" bestFit="1" customWidth="1"/>
    <col min="10240" max="10240" width="15.42578125" style="36" bestFit="1" customWidth="1"/>
    <col min="10241" max="10241" width="18.140625" style="36" bestFit="1" customWidth="1"/>
    <col min="10242" max="10242" width="23" style="36" bestFit="1" customWidth="1"/>
    <col min="10243" max="10243" width="21.140625" style="36" customWidth="1"/>
    <col min="10244" max="10244" width="38.85546875" style="36" customWidth="1"/>
    <col min="10245" max="10249" width="0" style="36" hidden="1" customWidth="1"/>
    <col min="10250" max="10250" width="11.42578125" style="36" customWidth="1"/>
    <col min="10251" max="10490" width="11.42578125" style="36"/>
    <col min="10491" max="10491" width="1.5703125" style="36" customWidth="1"/>
    <col min="10492" max="10492" width="3.42578125" style="36" bestFit="1" customWidth="1"/>
    <col min="10493" max="10493" width="8.5703125" style="36" bestFit="1" customWidth="1"/>
    <col min="10494" max="10494" width="28.42578125" style="36" customWidth="1"/>
    <col min="10495" max="10495" width="20.5703125" style="36" bestFit="1" customWidth="1"/>
    <col min="10496" max="10496" width="15.42578125" style="36" bestFit="1" customWidth="1"/>
    <col min="10497" max="10497" width="18.140625" style="36" bestFit="1" customWidth="1"/>
    <col min="10498" max="10498" width="23" style="36" bestFit="1" customWidth="1"/>
    <col min="10499" max="10499" width="21.140625" style="36" customWidth="1"/>
    <col min="10500" max="10500" width="38.85546875" style="36" customWidth="1"/>
    <col min="10501" max="10505" width="0" style="36" hidden="1" customWidth="1"/>
    <col min="10506" max="10506" width="11.42578125" style="36" customWidth="1"/>
    <col min="10507" max="10746" width="11.42578125" style="36"/>
    <col min="10747" max="10747" width="1.5703125" style="36" customWidth="1"/>
    <col min="10748" max="10748" width="3.42578125" style="36" bestFit="1" customWidth="1"/>
    <col min="10749" max="10749" width="8.5703125" style="36" bestFit="1" customWidth="1"/>
    <col min="10750" max="10750" width="28.42578125" style="36" customWidth="1"/>
    <col min="10751" max="10751" width="20.5703125" style="36" bestFit="1" customWidth="1"/>
    <col min="10752" max="10752" width="15.42578125" style="36" bestFit="1" customWidth="1"/>
    <col min="10753" max="10753" width="18.140625" style="36" bestFit="1" customWidth="1"/>
    <col min="10754" max="10754" width="23" style="36" bestFit="1" customWidth="1"/>
    <col min="10755" max="10755" width="21.140625" style="36" customWidth="1"/>
    <col min="10756" max="10756" width="38.85546875" style="36" customWidth="1"/>
    <col min="10757" max="10761" width="0" style="36" hidden="1" customWidth="1"/>
    <col min="10762" max="10762" width="11.42578125" style="36" customWidth="1"/>
    <col min="10763" max="11002" width="11.42578125" style="36"/>
    <col min="11003" max="11003" width="1.5703125" style="36" customWidth="1"/>
    <col min="11004" max="11004" width="3.42578125" style="36" bestFit="1" customWidth="1"/>
    <col min="11005" max="11005" width="8.5703125" style="36" bestFit="1" customWidth="1"/>
    <col min="11006" max="11006" width="28.42578125" style="36" customWidth="1"/>
    <col min="11007" max="11007" width="20.5703125" style="36" bestFit="1" customWidth="1"/>
    <col min="11008" max="11008" width="15.42578125" style="36" bestFit="1" customWidth="1"/>
    <col min="11009" max="11009" width="18.140625" style="36" bestFit="1" customWidth="1"/>
    <col min="11010" max="11010" width="23" style="36" bestFit="1" customWidth="1"/>
    <col min="11011" max="11011" width="21.140625" style="36" customWidth="1"/>
    <col min="11012" max="11012" width="38.85546875" style="36" customWidth="1"/>
    <col min="11013" max="11017" width="0" style="36" hidden="1" customWidth="1"/>
    <col min="11018" max="11018" width="11.42578125" style="36" customWidth="1"/>
    <col min="11019" max="11258" width="11.42578125" style="36"/>
    <col min="11259" max="11259" width="1.5703125" style="36" customWidth="1"/>
    <col min="11260" max="11260" width="3.42578125" style="36" bestFit="1" customWidth="1"/>
    <col min="11261" max="11261" width="8.5703125" style="36" bestFit="1" customWidth="1"/>
    <col min="11262" max="11262" width="28.42578125" style="36" customWidth="1"/>
    <col min="11263" max="11263" width="20.5703125" style="36" bestFit="1" customWidth="1"/>
    <col min="11264" max="11264" width="15.42578125" style="36" bestFit="1" customWidth="1"/>
    <col min="11265" max="11265" width="18.140625" style="36" bestFit="1" customWidth="1"/>
    <col min="11266" max="11266" width="23" style="36" bestFit="1" customWidth="1"/>
    <col min="11267" max="11267" width="21.140625" style="36" customWidth="1"/>
    <col min="11268" max="11268" width="38.85546875" style="36" customWidth="1"/>
    <col min="11269" max="11273" width="0" style="36" hidden="1" customWidth="1"/>
    <col min="11274" max="11274" width="11.42578125" style="36" customWidth="1"/>
    <col min="11275" max="11514" width="11.42578125" style="36"/>
    <col min="11515" max="11515" width="1.5703125" style="36" customWidth="1"/>
    <col min="11516" max="11516" width="3.42578125" style="36" bestFit="1" customWidth="1"/>
    <col min="11517" max="11517" width="8.5703125" style="36" bestFit="1" customWidth="1"/>
    <col min="11518" max="11518" width="28.42578125" style="36" customWidth="1"/>
    <col min="11519" max="11519" width="20.5703125" style="36" bestFit="1" customWidth="1"/>
    <col min="11520" max="11520" width="15.42578125" style="36" bestFit="1" customWidth="1"/>
    <col min="11521" max="11521" width="18.140625" style="36" bestFit="1" customWidth="1"/>
    <col min="11522" max="11522" width="23" style="36" bestFit="1" customWidth="1"/>
    <col min="11523" max="11523" width="21.140625" style="36" customWidth="1"/>
    <col min="11524" max="11524" width="38.85546875" style="36" customWidth="1"/>
    <col min="11525" max="11529" width="0" style="36" hidden="1" customWidth="1"/>
    <col min="11530" max="11530" width="11.42578125" style="36" customWidth="1"/>
    <col min="11531" max="11770" width="11.42578125" style="36"/>
    <col min="11771" max="11771" width="1.5703125" style="36" customWidth="1"/>
    <col min="11772" max="11772" width="3.42578125" style="36" bestFit="1" customWidth="1"/>
    <col min="11773" max="11773" width="8.5703125" style="36" bestFit="1" customWidth="1"/>
    <col min="11774" max="11774" width="28.42578125" style="36" customWidth="1"/>
    <col min="11775" max="11775" width="20.5703125" style="36" bestFit="1" customWidth="1"/>
    <col min="11776" max="11776" width="15.42578125" style="36" bestFit="1" customWidth="1"/>
    <col min="11777" max="11777" width="18.140625" style="36" bestFit="1" customWidth="1"/>
    <col min="11778" max="11778" width="23" style="36" bestFit="1" customWidth="1"/>
    <col min="11779" max="11779" width="21.140625" style="36" customWidth="1"/>
    <col min="11780" max="11780" width="38.85546875" style="36" customWidth="1"/>
    <col min="11781" max="11785" width="0" style="36" hidden="1" customWidth="1"/>
    <col min="11786" max="11786" width="11.42578125" style="36" customWidth="1"/>
    <col min="11787" max="12026" width="11.42578125" style="36"/>
    <col min="12027" max="12027" width="1.5703125" style="36" customWidth="1"/>
    <col min="12028" max="12028" width="3.42578125" style="36" bestFit="1" customWidth="1"/>
    <col min="12029" max="12029" width="8.5703125" style="36" bestFit="1" customWidth="1"/>
    <col min="12030" max="12030" width="28.42578125" style="36" customWidth="1"/>
    <col min="12031" max="12031" width="20.5703125" style="36" bestFit="1" customWidth="1"/>
    <col min="12032" max="12032" width="15.42578125" style="36" bestFit="1" customWidth="1"/>
    <col min="12033" max="12033" width="18.140625" style="36" bestFit="1" customWidth="1"/>
    <col min="12034" max="12034" width="23" style="36" bestFit="1" customWidth="1"/>
    <col min="12035" max="12035" width="21.140625" style="36" customWidth="1"/>
    <col min="12036" max="12036" width="38.85546875" style="36" customWidth="1"/>
    <col min="12037" max="12041" width="0" style="36" hidden="1" customWidth="1"/>
    <col min="12042" max="12042" width="11.42578125" style="36" customWidth="1"/>
    <col min="12043" max="12282" width="11.42578125" style="36"/>
    <col min="12283" max="12283" width="1.5703125" style="36" customWidth="1"/>
    <col min="12284" max="12284" width="3.42578125" style="36" bestFit="1" customWidth="1"/>
    <col min="12285" max="12285" width="8.5703125" style="36" bestFit="1" customWidth="1"/>
    <col min="12286" max="12286" width="28.42578125" style="36" customWidth="1"/>
    <col min="12287" max="12287" width="20.5703125" style="36" bestFit="1" customWidth="1"/>
    <col min="12288" max="12288" width="15.42578125" style="36" bestFit="1" customWidth="1"/>
    <col min="12289" max="12289" width="18.140625" style="36" bestFit="1" customWidth="1"/>
    <col min="12290" max="12290" width="23" style="36" bestFit="1" customWidth="1"/>
    <col min="12291" max="12291" width="21.140625" style="36" customWidth="1"/>
    <col min="12292" max="12292" width="38.85546875" style="36" customWidth="1"/>
    <col min="12293" max="12297" width="0" style="36" hidden="1" customWidth="1"/>
    <col min="12298" max="12298" width="11.42578125" style="36" customWidth="1"/>
    <col min="12299" max="12538" width="11.42578125" style="36"/>
    <col min="12539" max="12539" width="1.5703125" style="36" customWidth="1"/>
    <col min="12540" max="12540" width="3.42578125" style="36" bestFit="1" customWidth="1"/>
    <col min="12541" max="12541" width="8.5703125" style="36" bestFit="1" customWidth="1"/>
    <col min="12542" max="12542" width="28.42578125" style="36" customWidth="1"/>
    <col min="12543" max="12543" width="20.5703125" style="36" bestFit="1" customWidth="1"/>
    <col min="12544" max="12544" width="15.42578125" style="36" bestFit="1" customWidth="1"/>
    <col min="12545" max="12545" width="18.140625" style="36" bestFit="1" customWidth="1"/>
    <col min="12546" max="12546" width="23" style="36" bestFit="1" customWidth="1"/>
    <col min="12547" max="12547" width="21.140625" style="36" customWidth="1"/>
    <col min="12548" max="12548" width="38.85546875" style="36" customWidth="1"/>
    <col min="12549" max="12553" width="0" style="36" hidden="1" customWidth="1"/>
    <col min="12554" max="12554" width="11.42578125" style="36" customWidth="1"/>
    <col min="12555" max="12794" width="11.42578125" style="36"/>
    <col min="12795" max="12795" width="1.5703125" style="36" customWidth="1"/>
    <col min="12796" max="12796" width="3.42578125" style="36" bestFit="1" customWidth="1"/>
    <col min="12797" max="12797" width="8.5703125" style="36" bestFit="1" customWidth="1"/>
    <col min="12798" max="12798" width="28.42578125" style="36" customWidth="1"/>
    <col min="12799" max="12799" width="20.5703125" style="36" bestFit="1" customWidth="1"/>
    <col min="12800" max="12800" width="15.42578125" style="36" bestFit="1" customWidth="1"/>
    <col min="12801" max="12801" width="18.140625" style="36" bestFit="1" customWidth="1"/>
    <col min="12802" max="12802" width="23" style="36" bestFit="1" customWidth="1"/>
    <col min="12803" max="12803" width="21.140625" style="36" customWidth="1"/>
    <col min="12804" max="12804" width="38.85546875" style="36" customWidth="1"/>
    <col min="12805" max="12809" width="0" style="36" hidden="1" customWidth="1"/>
    <col min="12810" max="12810" width="11.42578125" style="36" customWidth="1"/>
    <col min="12811" max="13050" width="11.42578125" style="36"/>
    <col min="13051" max="13051" width="1.5703125" style="36" customWidth="1"/>
    <col min="13052" max="13052" width="3.42578125" style="36" bestFit="1" customWidth="1"/>
    <col min="13053" max="13053" width="8.5703125" style="36" bestFit="1" customWidth="1"/>
    <col min="13054" max="13054" width="28.42578125" style="36" customWidth="1"/>
    <col min="13055" max="13055" width="20.5703125" style="36" bestFit="1" customWidth="1"/>
    <col min="13056" max="13056" width="15.42578125" style="36" bestFit="1" customWidth="1"/>
    <col min="13057" max="13057" width="18.140625" style="36" bestFit="1" customWidth="1"/>
    <col min="13058" max="13058" width="23" style="36" bestFit="1" customWidth="1"/>
    <col min="13059" max="13059" width="21.140625" style="36" customWidth="1"/>
    <col min="13060" max="13060" width="38.85546875" style="36" customWidth="1"/>
    <col min="13061" max="13065" width="0" style="36" hidden="1" customWidth="1"/>
    <col min="13066" max="13066" width="11.42578125" style="36" customWidth="1"/>
    <col min="13067" max="13306" width="11.42578125" style="36"/>
    <col min="13307" max="13307" width="1.5703125" style="36" customWidth="1"/>
    <col min="13308" max="13308" width="3.42578125" style="36" bestFit="1" customWidth="1"/>
    <col min="13309" max="13309" width="8.5703125" style="36" bestFit="1" customWidth="1"/>
    <col min="13310" max="13310" width="28.42578125" style="36" customWidth="1"/>
    <col min="13311" max="13311" width="20.5703125" style="36" bestFit="1" customWidth="1"/>
    <col min="13312" max="13312" width="15.42578125" style="36" bestFit="1" customWidth="1"/>
    <col min="13313" max="13313" width="18.140625" style="36" bestFit="1" customWidth="1"/>
    <col min="13314" max="13314" width="23" style="36" bestFit="1" customWidth="1"/>
    <col min="13315" max="13315" width="21.140625" style="36" customWidth="1"/>
    <col min="13316" max="13316" width="38.85546875" style="36" customWidth="1"/>
    <col min="13317" max="13321" width="0" style="36" hidden="1" customWidth="1"/>
    <col min="13322" max="13322" width="11.42578125" style="36" customWidth="1"/>
    <col min="13323" max="13562" width="11.42578125" style="36"/>
    <col min="13563" max="13563" width="1.5703125" style="36" customWidth="1"/>
    <col min="13564" max="13564" width="3.42578125" style="36" bestFit="1" customWidth="1"/>
    <col min="13565" max="13565" width="8.5703125" style="36" bestFit="1" customWidth="1"/>
    <col min="13566" max="13566" width="28.42578125" style="36" customWidth="1"/>
    <col min="13567" max="13567" width="20.5703125" style="36" bestFit="1" customWidth="1"/>
    <col min="13568" max="13568" width="15.42578125" style="36" bestFit="1" customWidth="1"/>
    <col min="13569" max="13569" width="18.140625" style="36" bestFit="1" customWidth="1"/>
    <col min="13570" max="13570" width="23" style="36" bestFit="1" customWidth="1"/>
    <col min="13571" max="13571" width="21.140625" style="36" customWidth="1"/>
    <col min="13572" max="13572" width="38.85546875" style="36" customWidth="1"/>
    <col min="13573" max="13577" width="0" style="36" hidden="1" customWidth="1"/>
    <col min="13578" max="13578" width="11.42578125" style="36" customWidth="1"/>
    <col min="13579" max="13818" width="11.42578125" style="36"/>
    <col min="13819" max="13819" width="1.5703125" style="36" customWidth="1"/>
    <col min="13820" max="13820" width="3.42578125" style="36" bestFit="1" customWidth="1"/>
    <col min="13821" max="13821" width="8.5703125" style="36" bestFit="1" customWidth="1"/>
    <col min="13822" max="13822" width="28.42578125" style="36" customWidth="1"/>
    <col min="13823" max="13823" width="20.5703125" style="36" bestFit="1" customWidth="1"/>
    <col min="13824" max="13824" width="15.42578125" style="36" bestFit="1" customWidth="1"/>
    <col min="13825" max="13825" width="18.140625" style="36" bestFit="1" customWidth="1"/>
    <col min="13826" max="13826" width="23" style="36" bestFit="1" customWidth="1"/>
    <col min="13827" max="13827" width="21.140625" style="36" customWidth="1"/>
    <col min="13828" max="13828" width="38.85546875" style="36" customWidth="1"/>
    <col min="13829" max="13833" width="0" style="36" hidden="1" customWidth="1"/>
    <col min="13834" max="13834" width="11.42578125" style="36" customWidth="1"/>
    <col min="13835" max="14074" width="11.42578125" style="36"/>
    <col min="14075" max="14075" width="1.5703125" style="36" customWidth="1"/>
    <col min="14076" max="14076" width="3.42578125" style="36" bestFit="1" customWidth="1"/>
    <col min="14077" max="14077" width="8.5703125" style="36" bestFit="1" customWidth="1"/>
    <col min="14078" max="14078" width="28.42578125" style="36" customWidth="1"/>
    <col min="14079" max="14079" width="20.5703125" style="36" bestFit="1" customWidth="1"/>
    <col min="14080" max="14080" width="15.42578125" style="36" bestFit="1" customWidth="1"/>
    <col min="14081" max="14081" width="18.140625" style="36" bestFit="1" customWidth="1"/>
    <col min="14082" max="14082" width="23" style="36" bestFit="1" customWidth="1"/>
    <col min="14083" max="14083" width="21.140625" style="36" customWidth="1"/>
    <col min="14084" max="14084" width="38.85546875" style="36" customWidth="1"/>
    <col min="14085" max="14089" width="0" style="36" hidden="1" customWidth="1"/>
    <col min="14090" max="14090" width="11.42578125" style="36" customWidth="1"/>
    <col min="14091" max="14330" width="11.42578125" style="36"/>
    <col min="14331" max="14331" width="1.5703125" style="36" customWidth="1"/>
    <col min="14332" max="14332" width="3.42578125" style="36" bestFit="1" customWidth="1"/>
    <col min="14333" max="14333" width="8.5703125" style="36" bestFit="1" customWidth="1"/>
    <col min="14334" max="14334" width="28.42578125" style="36" customWidth="1"/>
    <col min="14335" max="14335" width="20.5703125" style="36" bestFit="1" customWidth="1"/>
    <col min="14336" max="14336" width="15.42578125" style="36" bestFit="1" customWidth="1"/>
    <col min="14337" max="14337" width="18.140625" style="36" bestFit="1" customWidth="1"/>
    <col min="14338" max="14338" width="23" style="36" bestFit="1" customWidth="1"/>
    <col min="14339" max="14339" width="21.140625" style="36" customWidth="1"/>
    <col min="14340" max="14340" width="38.85546875" style="36" customWidth="1"/>
    <col min="14341" max="14345" width="0" style="36" hidden="1" customWidth="1"/>
    <col min="14346" max="14346" width="11.42578125" style="36" customWidth="1"/>
    <col min="14347" max="14586" width="11.42578125" style="36"/>
    <col min="14587" max="14587" width="1.5703125" style="36" customWidth="1"/>
    <col min="14588" max="14588" width="3.42578125" style="36" bestFit="1" customWidth="1"/>
    <col min="14589" max="14589" width="8.5703125" style="36" bestFit="1" customWidth="1"/>
    <col min="14590" max="14590" width="28.42578125" style="36" customWidth="1"/>
    <col min="14591" max="14591" width="20.5703125" style="36" bestFit="1" customWidth="1"/>
    <col min="14592" max="14592" width="15.42578125" style="36" bestFit="1" customWidth="1"/>
    <col min="14593" max="14593" width="18.140625" style="36" bestFit="1" customWidth="1"/>
    <col min="14594" max="14594" width="23" style="36" bestFit="1" customWidth="1"/>
    <col min="14595" max="14595" width="21.140625" style="36" customWidth="1"/>
    <col min="14596" max="14596" width="38.85546875" style="36" customWidth="1"/>
    <col min="14597" max="14601" width="0" style="36" hidden="1" customWidth="1"/>
    <col min="14602" max="14602" width="11.42578125" style="36" customWidth="1"/>
    <col min="14603" max="14842" width="11.42578125" style="36"/>
    <col min="14843" max="14843" width="1.5703125" style="36" customWidth="1"/>
    <col min="14844" max="14844" width="3.42578125" style="36" bestFit="1" customWidth="1"/>
    <col min="14845" max="14845" width="8.5703125" style="36" bestFit="1" customWidth="1"/>
    <col min="14846" max="14846" width="28.42578125" style="36" customWidth="1"/>
    <col min="14847" max="14847" width="20.5703125" style="36" bestFit="1" customWidth="1"/>
    <col min="14848" max="14848" width="15.42578125" style="36" bestFit="1" customWidth="1"/>
    <col min="14849" max="14849" width="18.140625" style="36" bestFit="1" customWidth="1"/>
    <col min="14850" max="14850" width="23" style="36" bestFit="1" customWidth="1"/>
    <col min="14851" max="14851" width="21.140625" style="36" customWidth="1"/>
    <col min="14852" max="14852" width="38.85546875" style="36" customWidth="1"/>
    <col min="14853" max="14857" width="0" style="36" hidden="1" customWidth="1"/>
    <col min="14858" max="14858" width="11.42578125" style="36" customWidth="1"/>
    <col min="14859" max="15098" width="11.42578125" style="36"/>
    <col min="15099" max="15099" width="1.5703125" style="36" customWidth="1"/>
    <col min="15100" max="15100" width="3.42578125" style="36" bestFit="1" customWidth="1"/>
    <col min="15101" max="15101" width="8.5703125" style="36" bestFit="1" customWidth="1"/>
    <col min="15102" max="15102" width="28.42578125" style="36" customWidth="1"/>
    <col min="15103" max="15103" width="20.5703125" style="36" bestFit="1" customWidth="1"/>
    <col min="15104" max="15104" width="15.42578125" style="36" bestFit="1" customWidth="1"/>
    <col min="15105" max="15105" width="18.140625" style="36" bestFit="1" customWidth="1"/>
    <col min="15106" max="15106" width="23" style="36" bestFit="1" customWidth="1"/>
    <col min="15107" max="15107" width="21.140625" style="36" customWidth="1"/>
    <col min="15108" max="15108" width="38.85546875" style="36" customWidth="1"/>
    <col min="15109" max="15113" width="0" style="36" hidden="1" customWidth="1"/>
    <col min="15114" max="15114" width="11.42578125" style="36" customWidth="1"/>
    <col min="15115" max="15354" width="11.42578125" style="36"/>
    <col min="15355" max="15355" width="1.5703125" style="36" customWidth="1"/>
    <col min="15356" max="15356" width="3.42578125" style="36" bestFit="1" customWidth="1"/>
    <col min="15357" max="15357" width="8.5703125" style="36" bestFit="1" customWidth="1"/>
    <col min="15358" max="15358" width="28.42578125" style="36" customWidth="1"/>
    <col min="15359" max="15359" width="20.5703125" style="36" bestFit="1" customWidth="1"/>
    <col min="15360" max="15360" width="15.42578125" style="36" bestFit="1" customWidth="1"/>
    <col min="15361" max="15361" width="18.140625" style="36" bestFit="1" customWidth="1"/>
    <col min="15362" max="15362" width="23" style="36" bestFit="1" customWidth="1"/>
    <col min="15363" max="15363" width="21.140625" style="36" customWidth="1"/>
    <col min="15364" max="15364" width="38.85546875" style="36" customWidth="1"/>
    <col min="15365" max="15369" width="0" style="36" hidden="1" customWidth="1"/>
    <col min="15370" max="15370" width="11.42578125" style="36" customWidth="1"/>
    <col min="15371" max="15610" width="11.42578125" style="36"/>
    <col min="15611" max="15611" width="1.5703125" style="36" customWidth="1"/>
    <col min="15612" max="15612" width="3.42578125" style="36" bestFit="1" customWidth="1"/>
    <col min="15613" max="15613" width="8.5703125" style="36" bestFit="1" customWidth="1"/>
    <col min="15614" max="15614" width="28.42578125" style="36" customWidth="1"/>
    <col min="15615" max="15615" width="20.5703125" style="36" bestFit="1" customWidth="1"/>
    <col min="15616" max="15616" width="15.42578125" style="36" bestFit="1" customWidth="1"/>
    <col min="15617" max="15617" width="18.140625" style="36" bestFit="1" customWidth="1"/>
    <col min="15618" max="15618" width="23" style="36" bestFit="1" customWidth="1"/>
    <col min="15619" max="15619" width="21.140625" style="36" customWidth="1"/>
    <col min="15620" max="15620" width="38.85546875" style="36" customWidth="1"/>
    <col min="15621" max="15625" width="0" style="36" hidden="1" customWidth="1"/>
    <col min="15626" max="15626" width="11.42578125" style="36" customWidth="1"/>
    <col min="15627" max="15866" width="11.42578125" style="36"/>
    <col min="15867" max="15867" width="1.5703125" style="36" customWidth="1"/>
    <col min="15868" max="15868" width="3.42578125" style="36" bestFit="1" customWidth="1"/>
    <col min="15869" max="15869" width="8.5703125" style="36" bestFit="1" customWidth="1"/>
    <col min="15870" max="15870" width="28.42578125" style="36" customWidth="1"/>
    <col min="15871" max="15871" width="20.5703125" style="36" bestFit="1" customWidth="1"/>
    <col min="15872" max="15872" width="15.42578125" style="36" bestFit="1" customWidth="1"/>
    <col min="15873" max="15873" width="18.140625" style="36" bestFit="1" customWidth="1"/>
    <col min="15874" max="15874" width="23" style="36" bestFit="1" customWidth="1"/>
    <col min="15875" max="15875" width="21.140625" style="36" customWidth="1"/>
    <col min="15876" max="15876" width="38.85546875" style="36" customWidth="1"/>
    <col min="15877" max="15881" width="0" style="36" hidden="1" customWidth="1"/>
    <col min="15882" max="15882" width="11.42578125" style="36" customWidth="1"/>
    <col min="15883" max="16122" width="11.42578125" style="36"/>
    <col min="16123" max="16123" width="1.5703125" style="36" customWidth="1"/>
    <col min="16124" max="16124" width="3.42578125" style="36" bestFit="1" customWidth="1"/>
    <col min="16125" max="16125" width="8.5703125" style="36" bestFit="1" customWidth="1"/>
    <col min="16126" max="16126" width="28.42578125" style="36" customWidth="1"/>
    <col min="16127" max="16127" width="20.5703125" style="36" bestFit="1" customWidth="1"/>
    <col min="16128" max="16128" width="15.42578125" style="36" bestFit="1" customWidth="1"/>
    <col min="16129" max="16129" width="18.140625" style="36" bestFit="1" customWidth="1"/>
    <col min="16130" max="16130" width="23" style="36" bestFit="1" customWidth="1"/>
    <col min="16131" max="16131" width="21.140625" style="36" customWidth="1"/>
    <col min="16132" max="16132" width="38.85546875" style="36" customWidth="1"/>
    <col min="16133" max="16137" width="0" style="36" hidden="1" customWidth="1"/>
    <col min="16138" max="16138" width="11.42578125" style="36" customWidth="1"/>
    <col min="16139" max="16384" width="11.42578125" style="36"/>
  </cols>
  <sheetData>
    <row r="2" spans="2:16" ht="21" x14ac:dyDescent="0.35">
      <c r="B2" s="266" t="s">
        <v>49</v>
      </c>
      <c r="C2" s="266"/>
      <c r="D2" s="266"/>
      <c r="E2" s="266"/>
      <c r="F2" s="266"/>
      <c r="G2" s="266"/>
      <c r="H2" s="266"/>
      <c r="I2" s="266"/>
      <c r="J2" s="266"/>
      <c r="K2" s="86"/>
    </row>
    <row r="3" spans="2:16" ht="21" x14ac:dyDescent="0.35">
      <c r="B3" s="266" t="s">
        <v>62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2:16" x14ac:dyDescent="0.2">
      <c r="B4" s="37"/>
      <c r="C4" s="37"/>
      <c r="D4" s="37"/>
      <c r="E4" s="37"/>
      <c r="F4" s="38"/>
      <c r="G4" s="37"/>
      <c r="H4" s="37"/>
      <c r="I4" s="37"/>
      <c r="N4" s="88"/>
    </row>
    <row r="5" spans="2:16" ht="26.25" customHeight="1" x14ac:dyDescent="0.2">
      <c r="B5" s="48" t="s">
        <v>1</v>
      </c>
      <c r="C5" s="48" t="s">
        <v>17</v>
      </c>
      <c r="D5" s="48" t="s">
        <v>18</v>
      </c>
      <c r="E5" s="48" t="s">
        <v>19</v>
      </c>
      <c r="F5" s="48" t="s">
        <v>20</v>
      </c>
      <c r="G5" s="48" t="s">
        <v>21</v>
      </c>
      <c r="H5" s="48" t="s">
        <v>15</v>
      </c>
      <c r="I5" s="48" t="s">
        <v>16</v>
      </c>
      <c r="J5" s="48" t="s">
        <v>22</v>
      </c>
      <c r="K5" s="48" t="s">
        <v>156</v>
      </c>
      <c r="L5" s="48" t="s">
        <v>24</v>
      </c>
      <c r="M5" s="48" t="s">
        <v>50</v>
      </c>
      <c r="N5" s="48" t="s">
        <v>25</v>
      </c>
      <c r="O5" s="48" t="s">
        <v>26</v>
      </c>
      <c r="P5" s="48" t="s">
        <v>51</v>
      </c>
    </row>
    <row r="6" spans="2:16" ht="21" customHeight="1" x14ac:dyDescent="0.2">
      <c r="B6" s="225">
        <v>1</v>
      </c>
      <c r="C6" s="225" t="s">
        <v>90</v>
      </c>
      <c r="D6" s="226" t="s">
        <v>84</v>
      </c>
      <c r="E6" s="227" t="s">
        <v>119</v>
      </c>
      <c r="F6" s="227" t="s">
        <v>184</v>
      </c>
      <c r="G6" s="225" t="s">
        <v>85</v>
      </c>
      <c r="H6" s="227" t="s">
        <v>121</v>
      </c>
      <c r="I6" s="225" t="s">
        <v>122</v>
      </c>
      <c r="J6" s="225" t="s">
        <v>123</v>
      </c>
      <c r="K6" s="228" t="s">
        <v>157</v>
      </c>
      <c r="L6" s="228" t="s">
        <v>157</v>
      </c>
      <c r="M6" s="228" t="s">
        <v>165</v>
      </c>
      <c r="N6" s="228" t="s">
        <v>166</v>
      </c>
      <c r="O6" s="229"/>
      <c r="P6" s="55" t="s">
        <v>201</v>
      </c>
    </row>
    <row r="7" spans="2:16" ht="21" customHeight="1" x14ac:dyDescent="0.2">
      <c r="B7" s="57">
        <v>2</v>
      </c>
      <c r="C7" s="57" t="s">
        <v>90</v>
      </c>
      <c r="D7" s="58" t="s">
        <v>86</v>
      </c>
      <c r="E7" s="59" t="s">
        <v>87</v>
      </c>
      <c r="F7" s="59" t="s">
        <v>88</v>
      </c>
      <c r="G7" s="57" t="s">
        <v>89</v>
      </c>
      <c r="H7" s="59" t="s">
        <v>124</v>
      </c>
      <c r="I7" s="57" t="s">
        <v>125</v>
      </c>
      <c r="J7" s="57" t="s">
        <v>163</v>
      </c>
      <c r="K7" s="55" t="s">
        <v>157</v>
      </c>
      <c r="L7" s="55" t="s">
        <v>157</v>
      </c>
      <c r="M7" s="55"/>
      <c r="N7" s="55" t="s">
        <v>166</v>
      </c>
      <c r="O7" s="89">
        <v>3.6999999999999998E-2</v>
      </c>
      <c r="P7" s="55" t="s">
        <v>167</v>
      </c>
    </row>
    <row r="8" spans="2:16" ht="21" customHeight="1" x14ac:dyDescent="0.2">
      <c r="B8" s="49">
        <v>3</v>
      </c>
      <c r="C8" s="49" t="s">
        <v>92</v>
      </c>
      <c r="D8" s="50" t="s">
        <v>91</v>
      </c>
      <c r="E8" s="51" t="s">
        <v>93</v>
      </c>
      <c r="F8" s="51" t="s">
        <v>94</v>
      </c>
      <c r="G8" s="49" t="s">
        <v>95</v>
      </c>
      <c r="H8" s="51" t="s">
        <v>126</v>
      </c>
      <c r="I8" s="49" t="s">
        <v>127</v>
      </c>
      <c r="J8" s="49" t="s">
        <v>128</v>
      </c>
      <c r="K8" s="55" t="s">
        <v>157</v>
      </c>
      <c r="L8" s="55" t="s">
        <v>157</v>
      </c>
      <c r="M8" s="55" t="s">
        <v>165</v>
      </c>
      <c r="N8" s="55" t="s">
        <v>166</v>
      </c>
      <c r="O8" s="89">
        <v>3.5000000000000003E-2</v>
      </c>
      <c r="P8" s="55" t="s">
        <v>167</v>
      </c>
    </row>
    <row r="9" spans="2:16" ht="21" customHeight="1" x14ac:dyDescent="0.2">
      <c r="B9" s="52">
        <v>4</v>
      </c>
      <c r="C9" s="52" t="s">
        <v>105</v>
      </c>
      <c r="D9" s="54" t="s">
        <v>84</v>
      </c>
      <c r="E9" s="53" t="s">
        <v>96</v>
      </c>
      <c r="F9" s="53" t="s">
        <v>97</v>
      </c>
      <c r="G9" s="52" t="s">
        <v>98</v>
      </c>
      <c r="H9" s="53" t="s">
        <v>129</v>
      </c>
      <c r="I9" s="52" t="s">
        <v>130</v>
      </c>
      <c r="J9" s="87" t="s">
        <v>164</v>
      </c>
      <c r="K9" s="55" t="s">
        <v>157</v>
      </c>
      <c r="L9" s="55" t="s">
        <v>157</v>
      </c>
      <c r="M9" s="55" t="s">
        <v>165</v>
      </c>
      <c r="N9" s="55" t="s">
        <v>166</v>
      </c>
      <c r="O9" s="89">
        <v>3.5000000000000003E-2</v>
      </c>
      <c r="P9" s="55" t="s">
        <v>167</v>
      </c>
    </row>
    <row r="10" spans="2:16" ht="21" customHeight="1" x14ac:dyDescent="0.2">
      <c r="B10" s="52">
        <v>5</v>
      </c>
      <c r="C10" s="52" t="s">
        <v>105</v>
      </c>
      <c r="D10" s="54" t="s">
        <v>99</v>
      </c>
      <c r="E10" s="53" t="s">
        <v>100</v>
      </c>
      <c r="F10" s="53" t="s">
        <v>101</v>
      </c>
      <c r="G10" s="52" t="s">
        <v>98</v>
      </c>
      <c r="H10" s="53" t="s">
        <v>100</v>
      </c>
      <c r="I10" s="52" t="s">
        <v>149</v>
      </c>
      <c r="J10" s="52" t="s">
        <v>150</v>
      </c>
      <c r="K10" s="55" t="s">
        <v>157</v>
      </c>
      <c r="L10" s="55" t="s">
        <v>157</v>
      </c>
      <c r="M10" s="55" t="s">
        <v>165</v>
      </c>
      <c r="N10" s="55" t="s">
        <v>166</v>
      </c>
      <c r="O10" s="89">
        <v>4.4999999999999998E-2</v>
      </c>
      <c r="P10" s="55" t="s">
        <v>167</v>
      </c>
    </row>
    <row r="11" spans="2:16" ht="21" customHeight="1" x14ac:dyDescent="0.2">
      <c r="B11" s="52">
        <v>6</v>
      </c>
      <c r="C11" s="52" t="s">
        <v>105</v>
      </c>
      <c r="D11" s="54" t="s">
        <v>102</v>
      </c>
      <c r="E11" s="53" t="s">
        <v>104</v>
      </c>
      <c r="F11" s="53" t="s">
        <v>103</v>
      </c>
      <c r="G11" s="52" t="s">
        <v>102</v>
      </c>
      <c r="H11" s="53" t="s">
        <v>141</v>
      </c>
      <c r="I11" s="52" t="s">
        <v>142</v>
      </c>
      <c r="J11" s="52" t="s">
        <v>143</v>
      </c>
      <c r="K11" s="55" t="s">
        <v>157</v>
      </c>
      <c r="L11" s="55" t="s">
        <v>157</v>
      </c>
      <c r="M11" s="55" t="s">
        <v>165</v>
      </c>
      <c r="N11" s="55" t="s">
        <v>166</v>
      </c>
      <c r="O11" s="89">
        <v>0.108</v>
      </c>
      <c r="P11" s="55" t="s">
        <v>166</v>
      </c>
    </row>
    <row r="12" spans="2:16" ht="21" customHeight="1" x14ac:dyDescent="0.2">
      <c r="B12" s="217">
        <v>7</v>
      </c>
      <c r="C12" s="213" t="s">
        <v>117</v>
      </c>
      <c r="D12" s="214" t="s">
        <v>106</v>
      </c>
      <c r="E12" s="215" t="s">
        <v>144</v>
      </c>
      <c r="F12" s="215" t="s">
        <v>107</v>
      </c>
      <c r="G12" s="213" t="s">
        <v>145</v>
      </c>
      <c r="H12" s="215" t="s">
        <v>146</v>
      </c>
      <c r="I12" s="213" t="s">
        <v>147</v>
      </c>
      <c r="J12" s="213" t="s">
        <v>148</v>
      </c>
      <c r="K12" s="216" t="s">
        <v>157</v>
      </c>
      <c r="L12" s="216" t="s">
        <v>157</v>
      </c>
      <c r="M12" s="216" t="s">
        <v>165</v>
      </c>
      <c r="N12" s="216" t="s">
        <v>166</v>
      </c>
      <c r="O12" s="229"/>
      <c r="P12" s="55" t="s">
        <v>201</v>
      </c>
    </row>
    <row r="13" spans="2:16" ht="21" customHeight="1" x14ac:dyDescent="0.2">
      <c r="B13" s="60">
        <v>8</v>
      </c>
      <c r="C13" s="60" t="s">
        <v>117</v>
      </c>
      <c r="D13" s="61" t="s">
        <v>108</v>
      </c>
      <c r="E13" s="62" t="s">
        <v>274</v>
      </c>
      <c r="F13" s="62" t="s">
        <v>109</v>
      </c>
      <c r="G13" s="60" t="s">
        <v>110</v>
      </c>
      <c r="H13" s="62" t="s">
        <v>140</v>
      </c>
      <c r="I13" s="60" t="s">
        <v>138</v>
      </c>
      <c r="J13" s="60" t="s">
        <v>139</v>
      </c>
      <c r="K13" s="55" t="s">
        <v>157</v>
      </c>
      <c r="L13" s="55" t="s">
        <v>157</v>
      </c>
      <c r="M13" s="55" t="s">
        <v>165</v>
      </c>
      <c r="N13" s="55" t="s">
        <v>166</v>
      </c>
      <c r="O13" s="89">
        <v>4.5999999999999999E-2</v>
      </c>
      <c r="P13" s="55" t="s">
        <v>167</v>
      </c>
    </row>
    <row r="14" spans="2:16" ht="21" customHeight="1" x14ac:dyDescent="0.2">
      <c r="B14" s="60">
        <v>9</v>
      </c>
      <c r="C14" s="60" t="s">
        <v>117</v>
      </c>
      <c r="D14" s="61" t="s">
        <v>86</v>
      </c>
      <c r="E14" s="62" t="s">
        <v>120</v>
      </c>
      <c r="F14" s="62" t="s">
        <v>111</v>
      </c>
      <c r="G14" s="60" t="s">
        <v>112</v>
      </c>
      <c r="H14" s="62" t="s">
        <v>131</v>
      </c>
      <c r="I14" s="60" t="s">
        <v>132</v>
      </c>
      <c r="J14" s="60" t="s">
        <v>133</v>
      </c>
      <c r="K14" s="55" t="s">
        <v>157</v>
      </c>
      <c r="L14" s="55" t="s">
        <v>157</v>
      </c>
      <c r="M14" s="56"/>
      <c r="N14" s="55" t="s">
        <v>166</v>
      </c>
      <c r="O14" s="89">
        <v>5.3999999999999999E-2</v>
      </c>
      <c r="P14" s="55" t="s">
        <v>166</v>
      </c>
    </row>
    <row r="15" spans="2:16" ht="21" customHeight="1" x14ac:dyDescent="0.2">
      <c r="B15" s="60">
        <v>10</v>
      </c>
      <c r="C15" s="60" t="s">
        <v>117</v>
      </c>
      <c r="D15" s="61" t="s">
        <v>113</v>
      </c>
      <c r="E15" s="62" t="s">
        <v>134</v>
      </c>
      <c r="F15" s="62" t="s">
        <v>158</v>
      </c>
      <c r="G15" s="60" t="s">
        <v>159</v>
      </c>
      <c r="H15" s="62" t="s">
        <v>160</v>
      </c>
      <c r="I15" s="60" t="s">
        <v>162</v>
      </c>
      <c r="J15" s="60" t="s">
        <v>161</v>
      </c>
      <c r="K15" s="55" t="s">
        <v>157</v>
      </c>
      <c r="L15" s="55" t="s">
        <v>157</v>
      </c>
      <c r="M15" s="55" t="s">
        <v>165</v>
      </c>
      <c r="N15" s="55" t="s">
        <v>166</v>
      </c>
      <c r="O15" s="89">
        <v>7.2999999999999995E-2</v>
      </c>
      <c r="P15" s="55" t="s">
        <v>166</v>
      </c>
    </row>
    <row r="16" spans="2:16" ht="21" customHeight="1" x14ac:dyDescent="0.2">
      <c r="B16" s="60">
        <v>11</v>
      </c>
      <c r="C16" s="60" t="s">
        <v>117</v>
      </c>
      <c r="D16" s="61" t="s">
        <v>114</v>
      </c>
      <c r="E16" s="62" t="s">
        <v>118</v>
      </c>
      <c r="F16" s="62" t="s">
        <v>115</v>
      </c>
      <c r="G16" s="60" t="s">
        <v>116</v>
      </c>
      <c r="H16" s="63" t="s">
        <v>135</v>
      </c>
      <c r="I16" s="60" t="s">
        <v>136</v>
      </c>
      <c r="J16" s="60" t="s">
        <v>137</v>
      </c>
      <c r="K16" s="55" t="s">
        <v>157</v>
      </c>
      <c r="L16" s="55" t="s">
        <v>157</v>
      </c>
      <c r="M16" s="55"/>
      <c r="N16" s="55" t="s">
        <v>166</v>
      </c>
      <c r="O16" s="89">
        <v>5.5E-2</v>
      </c>
      <c r="P16" s="55" t="s">
        <v>166</v>
      </c>
    </row>
    <row r="18" spans="5:15" ht="15" x14ac:dyDescent="0.2">
      <c r="O18" s="242">
        <f>+AVERAGE(O6:O16)</f>
        <v>5.422222222222222E-2</v>
      </c>
    </row>
    <row r="20" spans="5:15" ht="23.25" x14ac:dyDescent="0.35">
      <c r="E20" s="43" t="s">
        <v>54</v>
      </c>
    </row>
    <row r="24" spans="5:15" ht="23.25" x14ac:dyDescent="0.35">
      <c r="E24" s="42"/>
    </row>
  </sheetData>
  <sheetProtection password="B37A" sheet="1" objects="1" scenarios="1"/>
  <mergeCells count="2">
    <mergeCell ref="B2:J2"/>
    <mergeCell ref="B3:L3"/>
  </mergeCells>
  <hyperlinks>
    <hyperlink ref="J13" r:id="rId1"/>
    <hyperlink ref="J11" r:id="rId2"/>
    <hyperlink ref="J12" r:id="rId3"/>
    <hyperlink ref="J10" r:id="rId4"/>
    <hyperlink ref="J9" r:id="rId5"/>
  </hyperlinks>
  <pageMargins left="0" right="0" top="0.74803149606299213" bottom="0.74803149606299213" header="0.31496062992125984" footer="0.31496062992125984"/>
  <pageSetup paperSize="9" scale="80" orientation="landscape" verticalDpi="36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showGridLines="0" showRowColHeaders="0" workbookViewId="0">
      <selection activeCell="D16" sqref="D16"/>
    </sheetView>
  </sheetViews>
  <sheetFormatPr baseColWidth="10" defaultColWidth="11.42578125" defaultRowHeight="12.75" x14ac:dyDescent="0.2"/>
  <cols>
    <col min="1" max="1" width="3.42578125" style="14" customWidth="1"/>
    <col min="2" max="2" width="84" style="22" customWidth="1"/>
    <col min="3" max="3" width="3.85546875" style="14" customWidth="1"/>
    <col min="4" max="16384" width="11.42578125" style="14"/>
  </cols>
  <sheetData>
    <row r="1" spans="1:3" ht="23.25" x14ac:dyDescent="0.35">
      <c r="A1" s="265" t="s">
        <v>0</v>
      </c>
      <c r="B1" s="265"/>
      <c r="C1" s="265"/>
    </row>
    <row r="2" spans="1:3" ht="23.25" x14ac:dyDescent="0.35">
      <c r="A2" s="265" t="s">
        <v>64</v>
      </c>
      <c r="B2" s="265"/>
      <c r="C2" s="265"/>
    </row>
    <row r="4" spans="1:3" ht="12.75" customHeight="1" x14ac:dyDescent="0.2">
      <c r="B4" s="23" t="s">
        <v>27</v>
      </c>
    </row>
    <row r="5" spans="1:3" ht="13.35" customHeight="1" x14ac:dyDescent="0.2">
      <c r="B5" s="24" t="s">
        <v>47</v>
      </c>
    </row>
    <row r="6" spans="1:3" x14ac:dyDescent="0.2">
      <c r="B6" s="23" t="s">
        <v>27</v>
      </c>
    </row>
    <row r="7" spans="1:3" x14ac:dyDescent="0.2">
      <c r="B7" s="24" t="s">
        <v>46</v>
      </c>
    </row>
    <row r="8" spans="1:3" x14ac:dyDescent="0.2">
      <c r="B8" s="23" t="s">
        <v>27</v>
      </c>
    </row>
    <row r="9" spans="1:3" x14ac:dyDescent="0.2">
      <c r="B9" s="24" t="s">
        <v>45</v>
      </c>
    </row>
    <row r="10" spans="1:3" x14ac:dyDescent="0.2">
      <c r="B10" s="23" t="s">
        <v>27</v>
      </c>
    </row>
    <row r="11" spans="1:3" x14ac:dyDescent="0.2">
      <c r="B11" s="24" t="s">
        <v>44</v>
      </c>
    </row>
    <row r="12" spans="1:3" x14ac:dyDescent="0.2">
      <c r="B12" s="23" t="s">
        <v>27</v>
      </c>
    </row>
    <row r="13" spans="1:3" x14ac:dyDescent="0.2">
      <c r="B13" s="24" t="s">
        <v>43</v>
      </c>
    </row>
    <row r="14" spans="1:3" x14ac:dyDescent="0.2">
      <c r="B14" s="23" t="s">
        <v>27</v>
      </c>
    </row>
    <row r="15" spans="1:3" x14ac:dyDescent="0.2">
      <c r="B15" s="24" t="s">
        <v>42</v>
      </c>
    </row>
    <row r="16" spans="1:3" x14ac:dyDescent="0.2">
      <c r="B16" s="23" t="s">
        <v>27</v>
      </c>
    </row>
    <row r="17" spans="2:2" ht="13.35" customHeight="1" x14ac:dyDescent="0.2">
      <c r="B17" s="24" t="s">
        <v>41</v>
      </c>
    </row>
    <row r="18" spans="2:2" x14ac:dyDescent="0.2">
      <c r="B18" s="23" t="s">
        <v>27</v>
      </c>
    </row>
    <row r="19" spans="2:2" x14ac:dyDescent="0.2">
      <c r="B19" s="24" t="s">
        <v>40</v>
      </c>
    </row>
    <row r="20" spans="2:2" x14ac:dyDescent="0.2">
      <c r="B20" s="23" t="s">
        <v>27</v>
      </c>
    </row>
    <row r="21" spans="2:2" x14ac:dyDescent="0.2">
      <c r="B21" s="24" t="s">
        <v>39</v>
      </c>
    </row>
    <row r="22" spans="2:2" x14ac:dyDescent="0.2">
      <c r="B22" s="23" t="s">
        <v>27</v>
      </c>
    </row>
    <row r="23" spans="2:2" x14ac:dyDescent="0.2">
      <c r="B23" s="24" t="s">
        <v>38</v>
      </c>
    </row>
    <row r="24" spans="2:2" x14ac:dyDescent="0.2">
      <c r="B24" s="23" t="s">
        <v>27</v>
      </c>
    </row>
    <row r="25" spans="2:2" x14ac:dyDescent="0.2">
      <c r="B25" s="24" t="s">
        <v>37</v>
      </c>
    </row>
    <row r="26" spans="2:2" x14ac:dyDescent="0.2">
      <c r="B26" s="23" t="s">
        <v>27</v>
      </c>
    </row>
    <row r="27" spans="2:2" x14ac:dyDescent="0.2">
      <c r="B27" s="24" t="s">
        <v>36</v>
      </c>
    </row>
    <row r="28" spans="2:2" x14ac:dyDescent="0.2">
      <c r="B28" s="23" t="s">
        <v>27</v>
      </c>
    </row>
    <row r="29" spans="2:2" ht="13.35" customHeight="1" x14ac:dyDescent="0.2">
      <c r="B29" s="24" t="s">
        <v>35</v>
      </c>
    </row>
    <row r="30" spans="2:2" x14ac:dyDescent="0.2">
      <c r="B30" s="23" t="s">
        <v>27</v>
      </c>
    </row>
    <row r="31" spans="2:2" x14ac:dyDescent="0.2">
      <c r="B31" s="24" t="s">
        <v>34</v>
      </c>
    </row>
    <row r="32" spans="2:2" x14ac:dyDescent="0.2">
      <c r="B32" s="23" t="s">
        <v>27</v>
      </c>
    </row>
    <row r="33" spans="2:2" x14ac:dyDescent="0.2">
      <c r="B33" s="24" t="s">
        <v>33</v>
      </c>
    </row>
    <row r="34" spans="2:2" x14ac:dyDescent="0.2">
      <c r="B34" s="23" t="s">
        <v>27</v>
      </c>
    </row>
    <row r="35" spans="2:2" x14ac:dyDescent="0.2">
      <c r="B35" s="24" t="s">
        <v>32</v>
      </c>
    </row>
    <row r="36" spans="2:2" x14ac:dyDescent="0.2">
      <c r="B36" s="23" t="s">
        <v>27</v>
      </c>
    </row>
    <row r="37" spans="2:2" x14ac:dyDescent="0.2">
      <c r="B37" s="24" t="s">
        <v>31</v>
      </c>
    </row>
    <row r="38" spans="2:2" x14ac:dyDescent="0.2">
      <c r="B38" s="23" t="s">
        <v>27</v>
      </c>
    </row>
    <row r="39" spans="2:2" x14ac:dyDescent="0.2">
      <c r="B39" s="24" t="s">
        <v>30</v>
      </c>
    </row>
    <row r="40" spans="2:2" x14ac:dyDescent="0.2">
      <c r="B40" s="23" t="s">
        <v>27</v>
      </c>
    </row>
    <row r="41" spans="2:2" ht="13.5" customHeight="1" x14ac:dyDescent="0.2">
      <c r="B41" s="24" t="s">
        <v>29</v>
      </c>
    </row>
    <row r="42" spans="2:2" x14ac:dyDescent="0.2">
      <c r="B42" s="23" t="s">
        <v>27</v>
      </c>
    </row>
    <row r="43" spans="2:2" x14ac:dyDescent="0.2">
      <c r="B43" s="24" t="s">
        <v>28</v>
      </c>
    </row>
    <row r="44" spans="2:2" x14ac:dyDescent="0.2">
      <c r="B44" s="23" t="s">
        <v>27</v>
      </c>
    </row>
    <row r="45" spans="2:2" x14ac:dyDescent="0.2">
      <c r="B45" s="24" t="s">
        <v>151</v>
      </c>
    </row>
    <row r="46" spans="2:2" x14ac:dyDescent="0.2">
      <c r="B46" s="23" t="s">
        <v>27</v>
      </c>
    </row>
    <row r="47" spans="2:2" x14ac:dyDescent="0.2">
      <c r="B47" s="24" t="s">
        <v>154</v>
      </c>
    </row>
    <row r="48" spans="2:2" x14ac:dyDescent="0.2">
      <c r="B48" s="23" t="s">
        <v>27</v>
      </c>
    </row>
  </sheetData>
  <sheetProtection algorithmName="SHA-512" hashValue="FsZnrPMmlcvOfr/gmr7jl2IckN3KhEBf2MzuRAFxiA3WhxD4KRl7QcVjpvXmDdr+ldDIllNNtQHAyv0MnKppCQ==" saltValue="6ljugV2dQoz9QWnyeIB5gQ==" spinCount="100000" sheet="1" objects="1" scenarios="1"/>
  <mergeCells count="2">
    <mergeCell ref="A2:C2"/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showGridLines="0" showRowColHeaders="0" topLeftCell="A2" zoomScale="150" zoomScaleNormal="81" workbookViewId="0">
      <selection activeCell="C42" sqref="C42"/>
    </sheetView>
  </sheetViews>
  <sheetFormatPr baseColWidth="10" defaultRowHeight="15" x14ac:dyDescent="0.25"/>
  <cols>
    <col min="1" max="1" width="5.85546875" customWidth="1"/>
    <col min="2" max="2" width="13.85546875" customWidth="1"/>
    <col min="3" max="3" width="24.140625" customWidth="1"/>
    <col min="4" max="4" width="44.5703125" customWidth="1"/>
    <col min="5" max="5" width="11.42578125" hidden="1" customWidth="1"/>
    <col min="6" max="7" width="29.42578125" hidden="1" customWidth="1"/>
  </cols>
  <sheetData>
    <row r="1" spans="2:7" ht="21" x14ac:dyDescent="0.25">
      <c r="B1" s="267" t="s">
        <v>0</v>
      </c>
      <c r="C1" s="267"/>
      <c r="D1" s="267"/>
      <c r="E1" s="267"/>
      <c r="F1" s="267"/>
    </row>
    <row r="2" spans="2:7" ht="21" x14ac:dyDescent="0.25">
      <c r="B2" s="267" t="s">
        <v>63</v>
      </c>
      <c r="C2" s="267"/>
      <c r="D2" s="267"/>
      <c r="E2" s="267"/>
      <c r="F2" s="267"/>
    </row>
    <row r="3" spans="2:7" ht="15.75" thickBot="1" x14ac:dyDescent="0.3">
      <c r="B3" s="1"/>
      <c r="C3" s="2"/>
      <c r="D3" s="1"/>
    </row>
    <row r="4" spans="2:7" ht="26.25" thickBot="1" x14ac:dyDescent="0.3">
      <c r="B4" s="3" t="s">
        <v>1</v>
      </c>
      <c r="C4" s="4" t="s">
        <v>2</v>
      </c>
      <c r="D4" s="5" t="s">
        <v>3</v>
      </c>
      <c r="E4" s="5" t="s">
        <v>52</v>
      </c>
      <c r="F4" s="5" t="s">
        <v>53</v>
      </c>
      <c r="G4" s="5" t="s">
        <v>59</v>
      </c>
    </row>
    <row r="5" spans="2:7" ht="15" customHeight="1" x14ac:dyDescent="0.25">
      <c r="B5" s="6">
        <v>1</v>
      </c>
      <c r="C5" s="268" t="s">
        <v>8</v>
      </c>
      <c r="D5" s="7" t="s">
        <v>80</v>
      </c>
      <c r="E5" s="68" t="s">
        <v>72</v>
      </c>
      <c r="F5" s="270" t="s">
        <v>66</v>
      </c>
      <c r="G5" s="68"/>
    </row>
    <row r="6" spans="2:7" ht="15" customHeight="1" thickBot="1" x14ac:dyDescent="0.3">
      <c r="B6" s="71">
        <v>2</v>
      </c>
      <c r="C6" s="269"/>
      <c r="D6" s="73" t="s">
        <v>81</v>
      </c>
      <c r="E6" s="72">
        <v>11</v>
      </c>
      <c r="F6" s="271"/>
      <c r="G6" s="72"/>
    </row>
    <row r="7" spans="2:7" ht="16.5" customHeight="1" x14ac:dyDescent="0.25">
      <c r="B7" s="44">
        <v>3</v>
      </c>
      <c r="C7" s="272" t="s">
        <v>5</v>
      </c>
      <c r="D7" s="77" t="s">
        <v>176</v>
      </c>
      <c r="E7" s="45" t="s">
        <v>72</v>
      </c>
      <c r="F7" s="275" t="s">
        <v>66</v>
      </c>
      <c r="G7" s="45"/>
    </row>
    <row r="8" spans="2:7" x14ac:dyDescent="0.25">
      <c r="B8" s="12">
        <v>4</v>
      </c>
      <c r="C8" s="273"/>
      <c r="D8" s="78" t="s">
        <v>74</v>
      </c>
      <c r="E8" s="13" t="s">
        <v>72</v>
      </c>
      <c r="F8" s="276"/>
      <c r="G8" s="13"/>
    </row>
    <row r="9" spans="2:7" ht="15.75" thickBot="1" x14ac:dyDescent="0.3">
      <c r="B9" s="46">
        <v>5</v>
      </c>
      <c r="C9" s="274"/>
      <c r="D9" s="79" t="s">
        <v>75</v>
      </c>
      <c r="E9" s="47" t="s">
        <v>72</v>
      </c>
      <c r="F9" s="277"/>
      <c r="G9" s="47"/>
    </row>
    <row r="10" spans="2:7" ht="15" customHeight="1" x14ac:dyDescent="0.25">
      <c r="B10" s="6">
        <v>6</v>
      </c>
      <c r="C10" s="268" t="s">
        <v>7</v>
      </c>
      <c r="D10" s="7" t="s">
        <v>195</v>
      </c>
      <c r="E10" s="7">
        <v>11</v>
      </c>
      <c r="F10" s="270" t="s">
        <v>66</v>
      </c>
      <c r="G10" s="7"/>
    </row>
    <row r="11" spans="2:7" x14ac:dyDescent="0.25">
      <c r="B11" s="8">
        <v>7</v>
      </c>
      <c r="C11" s="269"/>
      <c r="D11" s="9" t="s">
        <v>196</v>
      </c>
      <c r="E11" s="9">
        <v>11</v>
      </c>
      <c r="F11" s="271"/>
      <c r="G11" s="9"/>
    </row>
    <row r="12" spans="2:7" ht="15.75" thickBot="1" x14ac:dyDescent="0.3">
      <c r="B12" s="10">
        <v>8</v>
      </c>
      <c r="C12" s="280"/>
      <c r="D12" s="11" t="s">
        <v>177</v>
      </c>
      <c r="E12" s="11">
        <v>11</v>
      </c>
      <c r="F12" s="281"/>
      <c r="G12" s="11"/>
    </row>
    <row r="13" spans="2:7" ht="15" customHeight="1" x14ac:dyDescent="0.25">
      <c r="B13" s="44">
        <v>9</v>
      </c>
      <c r="C13" s="272" t="s">
        <v>4</v>
      </c>
      <c r="D13" s="77" t="s">
        <v>187</v>
      </c>
      <c r="E13" s="45" t="s">
        <v>72</v>
      </c>
      <c r="F13" s="275" t="s">
        <v>66</v>
      </c>
      <c r="G13" s="45"/>
    </row>
    <row r="14" spans="2:7" ht="15" customHeight="1" thickBot="1" x14ac:dyDescent="0.3">
      <c r="B14" s="64">
        <v>10</v>
      </c>
      <c r="C14" s="282"/>
      <c r="D14" s="81" t="s">
        <v>186</v>
      </c>
      <c r="E14" s="65" t="s">
        <v>72</v>
      </c>
      <c r="F14" s="276"/>
      <c r="G14" s="65"/>
    </row>
    <row r="15" spans="2:7" ht="15.75" thickBot="1" x14ac:dyDescent="0.3">
      <c r="B15" s="83">
        <v>11</v>
      </c>
      <c r="C15" s="283" t="s">
        <v>6</v>
      </c>
      <c r="D15" s="7" t="s">
        <v>152</v>
      </c>
      <c r="E15" s="68">
        <v>11</v>
      </c>
      <c r="F15" s="76" t="s">
        <v>66</v>
      </c>
      <c r="G15" s="68"/>
    </row>
    <row r="16" spans="2:7" ht="15.75" thickBot="1" x14ac:dyDescent="0.3">
      <c r="B16" s="84">
        <v>12</v>
      </c>
      <c r="C16" s="284"/>
      <c r="D16" s="9" t="s">
        <v>155</v>
      </c>
      <c r="E16" s="82">
        <v>11</v>
      </c>
      <c r="F16" s="76"/>
      <c r="G16" s="82"/>
    </row>
    <row r="17" spans="2:7" ht="15.75" thickBot="1" x14ac:dyDescent="0.3">
      <c r="B17" s="85">
        <v>13</v>
      </c>
      <c r="C17" s="285"/>
      <c r="D17" s="11" t="s">
        <v>153</v>
      </c>
      <c r="E17" s="82">
        <v>11</v>
      </c>
      <c r="F17" s="76"/>
      <c r="G17" s="82"/>
    </row>
    <row r="18" spans="2:7" x14ac:dyDescent="0.25">
      <c r="B18" s="44">
        <v>14</v>
      </c>
      <c r="C18" s="278" t="s">
        <v>14</v>
      </c>
      <c r="D18" s="45" t="s">
        <v>236</v>
      </c>
      <c r="E18" s="45">
        <v>11</v>
      </c>
      <c r="F18" s="275" t="s">
        <v>66</v>
      </c>
      <c r="G18" s="45"/>
    </row>
    <row r="19" spans="2:7" ht="15.75" thickBot="1" x14ac:dyDescent="0.3">
      <c r="B19" s="46">
        <v>15</v>
      </c>
      <c r="C19" s="279" t="s">
        <v>14</v>
      </c>
      <c r="D19" s="47" t="s">
        <v>237</v>
      </c>
      <c r="E19" s="47">
        <v>11</v>
      </c>
      <c r="F19" s="277"/>
      <c r="G19" s="47"/>
    </row>
    <row r="20" spans="2:7" ht="15.75" thickBot="1" x14ac:dyDescent="0.3">
      <c r="B20" s="39">
        <v>16</v>
      </c>
      <c r="C20" s="40" t="s">
        <v>11</v>
      </c>
      <c r="D20" s="41" t="s">
        <v>67</v>
      </c>
      <c r="E20" s="41">
        <v>11</v>
      </c>
      <c r="F20" s="41" t="s">
        <v>66</v>
      </c>
      <c r="G20" s="41"/>
    </row>
    <row r="21" spans="2:7" ht="15.75" thickBot="1" x14ac:dyDescent="0.3">
      <c r="B21" s="46">
        <v>17</v>
      </c>
      <c r="C21" s="80" t="s">
        <v>12</v>
      </c>
      <c r="D21" s="47" t="s">
        <v>65</v>
      </c>
      <c r="E21" s="47">
        <v>11</v>
      </c>
      <c r="F21" s="74" t="s">
        <v>66</v>
      </c>
      <c r="G21" s="47"/>
    </row>
    <row r="22" spans="2:7" ht="15.75" thickBot="1" x14ac:dyDescent="0.3">
      <c r="B22" s="39">
        <v>18</v>
      </c>
      <c r="C22" s="40" t="s">
        <v>9</v>
      </c>
      <c r="D22" s="41" t="s">
        <v>69</v>
      </c>
      <c r="E22" s="41">
        <v>11</v>
      </c>
      <c r="F22" s="41" t="s">
        <v>66</v>
      </c>
      <c r="G22" s="41"/>
    </row>
    <row r="23" spans="2:7" ht="15.75" thickBot="1" x14ac:dyDescent="0.3">
      <c r="B23" s="46">
        <v>19</v>
      </c>
      <c r="C23" s="69" t="s">
        <v>13</v>
      </c>
      <c r="D23" s="47" t="s">
        <v>79</v>
      </c>
      <c r="E23" s="47">
        <v>11</v>
      </c>
      <c r="F23" s="74" t="s">
        <v>66</v>
      </c>
      <c r="G23" s="47"/>
    </row>
    <row r="24" spans="2:7" ht="15.75" thickBot="1" x14ac:dyDescent="0.3">
      <c r="B24" s="39">
        <v>20</v>
      </c>
      <c r="C24" s="40" t="s">
        <v>60</v>
      </c>
      <c r="D24" s="70" t="s">
        <v>61</v>
      </c>
      <c r="E24" s="41">
        <v>11</v>
      </c>
      <c r="F24" s="41" t="s">
        <v>66</v>
      </c>
      <c r="G24" s="41"/>
    </row>
    <row r="25" spans="2:7" hidden="1" x14ac:dyDescent="0.25">
      <c r="C25" s="66" t="s">
        <v>10</v>
      </c>
      <c r="D25" s="67" t="s">
        <v>56</v>
      </c>
      <c r="E25" s="75"/>
      <c r="F25" s="75"/>
      <c r="G25" s="75"/>
    </row>
    <row r="26" spans="2:7" hidden="1" x14ac:dyDescent="0.25">
      <c r="C26" s="66" t="s">
        <v>55</v>
      </c>
      <c r="D26" s="67" t="s">
        <v>56</v>
      </c>
      <c r="E26" s="75"/>
      <c r="F26" s="75"/>
      <c r="G26" s="75"/>
    </row>
    <row r="27" spans="2:7" hidden="1" x14ac:dyDescent="0.25">
      <c r="B27">
        <v>23</v>
      </c>
      <c r="C27" s="66" t="s">
        <v>57</v>
      </c>
      <c r="D27" s="67" t="s">
        <v>56</v>
      </c>
      <c r="E27" s="75"/>
      <c r="F27" s="75"/>
      <c r="G27" s="75"/>
    </row>
    <row r="28" spans="2:7" ht="15.75" thickBot="1" x14ac:dyDescent="0.3">
      <c r="B28" s="46">
        <v>21</v>
      </c>
      <c r="C28" s="69" t="s">
        <v>70</v>
      </c>
      <c r="D28" s="47" t="s">
        <v>73</v>
      </c>
      <c r="E28" s="47">
        <v>11</v>
      </c>
      <c r="F28" s="74" t="s">
        <v>66</v>
      </c>
      <c r="G28" s="47"/>
    </row>
    <row r="29" spans="2:7" ht="15.75" hidden="1" thickBot="1" x14ac:dyDescent="0.3">
      <c r="B29" s="39">
        <v>25</v>
      </c>
      <c r="C29" s="40" t="s">
        <v>10</v>
      </c>
      <c r="D29" s="41"/>
      <c r="E29" s="41"/>
      <c r="F29" s="41" t="s">
        <v>72</v>
      </c>
      <c r="G29" s="41"/>
    </row>
    <row r="30" spans="2:7" ht="15.75" hidden="1" thickBot="1" x14ac:dyDescent="0.3">
      <c r="B30" s="46">
        <v>26</v>
      </c>
      <c r="C30" s="69" t="s">
        <v>55</v>
      </c>
      <c r="D30" s="47"/>
      <c r="E30" s="47"/>
      <c r="F30" s="74" t="s">
        <v>72</v>
      </c>
      <c r="G30" s="47"/>
    </row>
    <row r="31" spans="2:7" ht="15.75" thickBot="1" x14ac:dyDescent="0.3">
      <c r="B31" s="39">
        <v>22</v>
      </c>
      <c r="C31" s="40" t="s">
        <v>76</v>
      </c>
      <c r="D31" s="70" t="s">
        <v>77</v>
      </c>
      <c r="E31" s="41">
        <v>11</v>
      </c>
      <c r="F31" s="41" t="s">
        <v>78</v>
      </c>
      <c r="G31" s="41"/>
    </row>
    <row r="32" spans="2:7" ht="15.75" thickBot="1" x14ac:dyDescent="0.3">
      <c r="B32" s="46">
        <v>23</v>
      </c>
      <c r="C32" s="80" t="s">
        <v>82</v>
      </c>
      <c r="D32" s="47" t="s">
        <v>83</v>
      </c>
      <c r="E32" s="47"/>
      <c r="F32" s="74" t="s">
        <v>66</v>
      </c>
      <c r="G32" s="47"/>
    </row>
  </sheetData>
  <sheetProtection password="B37A" sheet="1" objects="1" scenarios="1"/>
  <mergeCells count="13">
    <mergeCell ref="C18:C19"/>
    <mergeCell ref="F18:F19"/>
    <mergeCell ref="C10:C12"/>
    <mergeCell ref="F10:F12"/>
    <mergeCell ref="C13:C14"/>
    <mergeCell ref="F13:F14"/>
    <mergeCell ref="C15:C17"/>
    <mergeCell ref="B1:F1"/>
    <mergeCell ref="B2:F2"/>
    <mergeCell ref="C5:C6"/>
    <mergeCell ref="F5:F6"/>
    <mergeCell ref="C7:C9"/>
    <mergeCell ref="F7:F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RowColHeaders="0" zoomScaleNormal="100" workbookViewId="0">
      <pane ySplit="5" topLeftCell="A6" activePane="bottomLeft" state="frozen"/>
      <selection pane="bottomLeft" activeCell="A11" sqref="A11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185</v>
      </c>
      <c r="B1" s="90"/>
      <c r="C1" s="90"/>
      <c r="D1" s="90"/>
    </row>
    <row r="2" spans="1:4" ht="15.75" x14ac:dyDescent="0.25">
      <c r="A2" s="90" t="s">
        <v>191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153</v>
      </c>
      <c r="B6" s="95">
        <v>14.6</v>
      </c>
      <c r="C6" s="96">
        <v>14608.744082428295</v>
      </c>
      <c r="D6" s="97">
        <f t="shared" ref="D6:D26" si="0">C6/$C$28*100</f>
        <v>111.92155669446041</v>
      </c>
    </row>
    <row r="7" spans="1:4" s="38" customFormat="1" ht="12.75" customHeight="1" x14ac:dyDescent="0.2">
      <c r="A7" s="94" t="s">
        <v>65</v>
      </c>
      <c r="B7" s="95">
        <v>16.100000000000001</v>
      </c>
      <c r="C7" s="96">
        <v>14318.773123284403</v>
      </c>
      <c r="D7" s="97">
        <f t="shared" si="0"/>
        <v>109.70001040954693</v>
      </c>
    </row>
    <row r="8" spans="1:4" s="38" customFormat="1" ht="12.75" customHeight="1" x14ac:dyDescent="0.2">
      <c r="A8" s="94" t="s">
        <v>69</v>
      </c>
      <c r="B8" s="95">
        <v>15.6</v>
      </c>
      <c r="C8" s="96">
        <v>14303.377491347417</v>
      </c>
      <c r="D8" s="97">
        <f t="shared" si="0"/>
        <v>109.58206029125066</v>
      </c>
    </row>
    <row r="9" spans="1:4" s="38" customFormat="1" ht="12.75" customHeight="1" x14ac:dyDescent="0.2">
      <c r="A9" s="94" t="s">
        <v>155</v>
      </c>
      <c r="B9" s="95">
        <v>15.1</v>
      </c>
      <c r="C9" s="96">
        <v>13847.714524406256</v>
      </c>
      <c r="D9" s="97">
        <f t="shared" si="0"/>
        <v>106.09110252648199</v>
      </c>
    </row>
    <row r="10" spans="1:4" s="38" customFormat="1" ht="12.75" customHeight="1" x14ac:dyDescent="0.2">
      <c r="A10" s="94" t="s">
        <v>73</v>
      </c>
      <c r="B10" s="95">
        <v>15.1</v>
      </c>
      <c r="C10" s="96">
        <v>13813.939610932093</v>
      </c>
      <c r="D10" s="97">
        <f t="shared" si="0"/>
        <v>105.83234373983204</v>
      </c>
    </row>
    <row r="11" spans="1:4" s="38" customFormat="1" ht="12.75" customHeight="1" x14ac:dyDescent="0.2">
      <c r="A11" s="94" t="s">
        <v>77</v>
      </c>
      <c r="B11" s="95">
        <v>15.2</v>
      </c>
      <c r="C11" s="96">
        <v>13662.728249194415</v>
      </c>
      <c r="D11" s="97">
        <f t="shared" si="0"/>
        <v>104.67387242292216</v>
      </c>
    </row>
    <row r="12" spans="1:4" s="38" customFormat="1" ht="12.75" customHeight="1" x14ac:dyDescent="0.2">
      <c r="A12" s="94" t="s">
        <v>236</v>
      </c>
      <c r="B12" s="95">
        <v>16.3</v>
      </c>
      <c r="C12" s="96">
        <v>13480.306270262812</v>
      </c>
      <c r="D12" s="97">
        <f t="shared" si="0"/>
        <v>103.27628808972361</v>
      </c>
    </row>
    <row r="13" spans="1:4" s="38" customFormat="1" ht="12.75" customHeight="1" x14ac:dyDescent="0.2">
      <c r="A13" s="94" t="s">
        <v>152</v>
      </c>
      <c r="B13" s="95">
        <v>15.299999999999999</v>
      </c>
      <c r="C13" s="96">
        <v>13478.139793929269</v>
      </c>
      <c r="D13" s="97">
        <f t="shared" si="0"/>
        <v>103.25969012603666</v>
      </c>
    </row>
    <row r="14" spans="1:4" s="38" customFormat="1" ht="12.75" customHeight="1" x14ac:dyDescent="0.2">
      <c r="A14" s="94" t="s">
        <v>195</v>
      </c>
      <c r="B14" s="95">
        <v>15.9</v>
      </c>
      <c r="C14" s="96">
        <v>13200.953453971317</v>
      </c>
      <c r="D14" s="97">
        <f t="shared" si="0"/>
        <v>101.13609028148541</v>
      </c>
    </row>
    <row r="15" spans="1:4" s="38" customFormat="1" ht="12.75" customHeight="1" x14ac:dyDescent="0.2">
      <c r="A15" s="94" t="s">
        <v>61</v>
      </c>
      <c r="B15" s="95">
        <v>15</v>
      </c>
      <c r="C15" s="96">
        <v>13187.731232844015</v>
      </c>
      <c r="D15" s="97">
        <f t="shared" si="0"/>
        <v>101.03479125378144</v>
      </c>
    </row>
    <row r="16" spans="1:4" s="38" customFormat="1" ht="12.75" customHeight="1" thickBot="1" x14ac:dyDescent="0.25">
      <c r="A16" s="126" t="s">
        <v>81</v>
      </c>
      <c r="B16" s="127">
        <v>16.400000000000002</v>
      </c>
      <c r="C16" s="128">
        <v>13088.296684626959</v>
      </c>
      <c r="D16" s="129">
        <f t="shared" si="0"/>
        <v>100.27299616976396</v>
      </c>
    </row>
    <row r="17" spans="1:4" s="38" customFormat="1" ht="12.75" customHeight="1" x14ac:dyDescent="0.2">
      <c r="A17" s="130" t="s">
        <v>80</v>
      </c>
      <c r="B17" s="131">
        <v>16.900000000000002</v>
      </c>
      <c r="C17" s="132">
        <v>13010.017398235648</v>
      </c>
      <c r="D17" s="133">
        <f t="shared" si="0"/>
        <v>99.673277293150534</v>
      </c>
    </row>
    <row r="18" spans="1:4" s="38" customFormat="1" ht="12.75" customHeight="1" x14ac:dyDescent="0.2">
      <c r="A18" s="94" t="s">
        <v>74</v>
      </c>
      <c r="B18" s="95">
        <v>16</v>
      </c>
      <c r="C18" s="96">
        <v>12979.237083534523</v>
      </c>
      <c r="D18" s="97">
        <f t="shared" si="0"/>
        <v>99.43746094114536</v>
      </c>
    </row>
    <row r="19" spans="1:4" s="38" customFormat="1" ht="12.75" customHeight="1" x14ac:dyDescent="0.2">
      <c r="A19" s="94" t="s">
        <v>176</v>
      </c>
      <c r="B19" s="95">
        <v>15.1</v>
      </c>
      <c r="C19" s="96">
        <v>12800.692206707246</v>
      </c>
      <c r="D19" s="97">
        <f t="shared" si="0"/>
        <v>98.069580140333372</v>
      </c>
    </row>
    <row r="20" spans="1:4" s="38" customFormat="1" ht="12.75" customHeight="1" x14ac:dyDescent="0.2">
      <c r="A20" s="130" t="s">
        <v>237</v>
      </c>
      <c r="B20" s="131">
        <v>15.6</v>
      </c>
      <c r="C20" s="132">
        <v>12627.041610141561</v>
      </c>
      <c r="D20" s="133">
        <f t="shared" si="0"/>
        <v>96.739195750074231</v>
      </c>
    </row>
    <row r="21" spans="1:4" s="38" customFormat="1" ht="12.75" customHeight="1" x14ac:dyDescent="0.2">
      <c r="A21" s="94" t="s">
        <v>182</v>
      </c>
      <c r="B21" s="95">
        <v>15.5</v>
      </c>
      <c r="C21" s="96">
        <v>12437.840633329357</v>
      </c>
      <c r="D21" s="97">
        <f t="shared" si="0"/>
        <v>95.289675672684069</v>
      </c>
    </row>
    <row r="22" spans="1:4" s="38" customFormat="1" ht="12.75" customHeight="1" x14ac:dyDescent="0.2">
      <c r="A22" s="94" t="s">
        <v>177</v>
      </c>
      <c r="B22" s="95">
        <v>15.2</v>
      </c>
      <c r="C22" s="96">
        <v>12236.258331864319</v>
      </c>
      <c r="D22" s="97">
        <f t="shared" si="0"/>
        <v>93.745298903899652</v>
      </c>
    </row>
    <row r="23" spans="1:4" s="38" customFormat="1" ht="12.75" customHeight="1" x14ac:dyDescent="0.2">
      <c r="A23" s="94" t="s">
        <v>75</v>
      </c>
      <c r="B23" s="95">
        <v>15.5</v>
      </c>
      <c r="C23" s="96">
        <v>12123.887700903633</v>
      </c>
      <c r="D23" s="97">
        <f t="shared" si="0"/>
        <v>92.884396976061367</v>
      </c>
    </row>
    <row r="24" spans="1:4" s="38" customFormat="1" ht="12.75" customHeight="1" x14ac:dyDescent="0.2">
      <c r="A24" s="120" t="s">
        <v>175</v>
      </c>
      <c r="B24" s="121">
        <v>15.52857142857143</v>
      </c>
      <c r="C24" s="122">
        <v>11953.815189217343</v>
      </c>
      <c r="D24" s="123">
        <f t="shared" si="0"/>
        <v>91.581425266004388</v>
      </c>
    </row>
    <row r="25" spans="1:4" s="38" customFormat="1" ht="12.75" customHeight="1" x14ac:dyDescent="0.2">
      <c r="A25" s="102" t="s">
        <v>79</v>
      </c>
      <c r="B25" s="103">
        <v>15.6</v>
      </c>
      <c r="C25" s="104">
        <v>11919.481242789516</v>
      </c>
      <c r="D25" s="105">
        <f t="shared" si="0"/>
        <v>91.318383576042223</v>
      </c>
    </row>
    <row r="26" spans="1:4" x14ac:dyDescent="0.2">
      <c r="A26" s="114" t="s">
        <v>196</v>
      </c>
      <c r="B26" s="103">
        <v>15.7</v>
      </c>
      <c r="C26" s="104">
        <v>11026.955768626458</v>
      </c>
      <c r="D26" s="105">
        <f t="shared" si="0"/>
        <v>84.480503475319253</v>
      </c>
    </row>
    <row r="27" spans="1:4" x14ac:dyDescent="0.2">
      <c r="B27" s="134"/>
    </row>
    <row r="28" spans="1:4" x14ac:dyDescent="0.2">
      <c r="A28" s="125" t="s">
        <v>192</v>
      </c>
      <c r="B28" s="119">
        <f>AVERAGE(B6:B26)</f>
        <v>15.582312925170067</v>
      </c>
      <c r="C28" s="118">
        <f>AVERAGE(C6:C26)</f>
        <v>13052.663413456043</v>
      </c>
      <c r="D28" s="119">
        <f>AVERAGE(D6:D26)</f>
        <v>99.999999999999972</v>
      </c>
    </row>
  </sheetData>
  <sheetProtection password="B37A" sheet="1" objects="1" scenarios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168</v>
      </c>
      <c r="B1" s="90"/>
      <c r="C1" s="90"/>
      <c r="D1" s="90"/>
    </row>
    <row r="2" spans="1:4" ht="15.75" x14ac:dyDescent="0.25">
      <c r="A2" s="90" t="s">
        <v>180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236</v>
      </c>
      <c r="B6" s="95">
        <v>12.9</v>
      </c>
      <c r="C6" s="96">
        <v>13690.646369008939</v>
      </c>
      <c r="D6" s="97">
        <f t="shared" ref="D6:D26" si="0">C6/$C$29*100</f>
        <v>118.40675641351415</v>
      </c>
    </row>
    <row r="7" spans="1:4" s="38" customFormat="1" ht="12.75" customHeight="1" x14ac:dyDescent="0.2">
      <c r="A7" s="94" t="s">
        <v>153</v>
      </c>
      <c r="B7" s="95">
        <v>13.5</v>
      </c>
      <c r="C7" s="96">
        <v>12953.98991305424</v>
      </c>
      <c r="D7" s="97">
        <f t="shared" si="0"/>
        <v>112.03561080141804</v>
      </c>
    </row>
    <row r="8" spans="1:4" s="38" customFormat="1" ht="12.75" customHeight="1" x14ac:dyDescent="0.2">
      <c r="A8" s="94" t="s">
        <v>182</v>
      </c>
      <c r="B8" s="95">
        <v>13.4</v>
      </c>
      <c r="C8" s="96">
        <v>12433.057953525788</v>
      </c>
      <c r="D8" s="97">
        <f t="shared" si="0"/>
        <v>107.53020893963838</v>
      </c>
    </row>
    <row r="9" spans="1:4" s="38" customFormat="1" ht="12.75" customHeight="1" x14ac:dyDescent="0.2">
      <c r="A9" s="94" t="s">
        <v>155</v>
      </c>
      <c r="B9" s="95">
        <v>13.5</v>
      </c>
      <c r="C9" s="96">
        <v>11883.412234289426</v>
      </c>
      <c r="D9" s="97">
        <f t="shared" si="0"/>
        <v>102.77646941287111</v>
      </c>
    </row>
    <row r="10" spans="1:4" s="38" customFormat="1" ht="12.75" customHeight="1" x14ac:dyDescent="0.2">
      <c r="A10" s="94" t="s">
        <v>69</v>
      </c>
      <c r="B10" s="95">
        <v>13</v>
      </c>
      <c r="C10" s="96">
        <v>11844.425879513597</v>
      </c>
      <c r="D10" s="97">
        <f t="shared" si="0"/>
        <v>102.43928680739222</v>
      </c>
    </row>
    <row r="11" spans="1:4" s="38" customFormat="1" ht="12.75" customHeight="1" x14ac:dyDescent="0.2">
      <c r="A11" s="94" t="s">
        <v>65</v>
      </c>
      <c r="B11" s="95">
        <v>13.6</v>
      </c>
      <c r="C11" s="96">
        <v>11762.740183792814</v>
      </c>
      <c r="D11" s="97">
        <f t="shared" si="0"/>
        <v>101.73280896734123</v>
      </c>
    </row>
    <row r="12" spans="1:4" s="38" customFormat="1" ht="12.75" customHeight="1" x14ac:dyDescent="0.2">
      <c r="A12" s="94" t="s">
        <v>71</v>
      </c>
      <c r="B12" s="95">
        <v>13.7</v>
      </c>
      <c r="C12" s="96">
        <v>11749.125901172683</v>
      </c>
      <c r="D12" s="97">
        <f t="shared" si="0"/>
        <v>101.61506266066607</v>
      </c>
    </row>
    <row r="13" spans="1:4" s="38" customFormat="1" ht="12.75" customHeight="1" x14ac:dyDescent="0.2">
      <c r="A13" s="94" t="s">
        <v>75</v>
      </c>
      <c r="B13" s="95">
        <v>13</v>
      </c>
      <c r="C13" s="96">
        <v>11629.07268170426</v>
      </c>
      <c r="D13" s="97">
        <f t="shared" si="0"/>
        <v>100.5767543199851</v>
      </c>
    </row>
    <row r="14" spans="1:4" s="38" customFormat="1" ht="12.75" customHeight="1" x14ac:dyDescent="0.2">
      <c r="A14" s="98" t="s">
        <v>181</v>
      </c>
      <c r="B14" s="99">
        <v>13.28888888888889</v>
      </c>
      <c r="C14" s="100">
        <v>11594.910035455843</v>
      </c>
      <c r="D14" s="101">
        <f t="shared" si="0"/>
        <v>100.28129068563587</v>
      </c>
    </row>
    <row r="15" spans="1:4" s="38" customFormat="1" ht="12.75" customHeight="1" thickBot="1" x14ac:dyDescent="0.25">
      <c r="A15" s="106" t="s">
        <v>176</v>
      </c>
      <c r="B15" s="107">
        <v>13.5</v>
      </c>
      <c r="C15" s="108">
        <v>11562.238930659983</v>
      </c>
      <c r="D15" s="109">
        <f t="shared" si="0"/>
        <v>99.998726996307028</v>
      </c>
    </row>
    <row r="16" spans="1:4" s="38" customFormat="1" ht="12.75" customHeight="1" x14ac:dyDescent="0.2">
      <c r="A16" s="110" t="s">
        <v>152</v>
      </c>
      <c r="B16" s="111">
        <v>14.2</v>
      </c>
      <c r="C16" s="112">
        <v>11468.671679197994</v>
      </c>
      <c r="D16" s="113">
        <f t="shared" si="0"/>
        <v>99.18948874315771</v>
      </c>
    </row>
    <row r="17" spans="1:4" s="38" customFormat="1" ht="12.75" customHeight="1" x14ac:dyDescent="0.2">
      <c r="A17" s="102" t="s">
        <v>237</v>
      </c>
      <c r="B17" s="103">
        <v>13.2</v>
      </c>
      <c r="C17" s="104">
        <v>11387.48104829976</v>
      </c>
      <c r="D17" s="105">
        <f t="shared" si="0"/>
        <v>98.487292586985816</v>
      </c>
    </row>
    <row r="18" spans="1:4" ht="12.75" customHeight="1" x14ac:dyDescent="0.2">
      <c r="A18" s="102" t="s">
        <v>61</v>
      </c>
      <c r="B18" s="103">
        <v>13.5</v>
      </c>
      <c r="C18" s="104">
        <v>11348.123394907021</v>
      </c>
      <c r="D18" s="105">
        <f t="shared" si="0"/>
        <v>98.14689871859764</v>
      </c>
    </row>
    <row r="19" spans="1:4" s="38" customFormat="1" ht="12.75" customHeight="1" x14ac:dyDescent="0.2">
      <c r="A19" s="102" t="s">
        <v>79</v>
      </c>
      <c r="B19" s="103">
        <v>13.2</v>
      </c>
      <c r="C19" s="104">
        <v>11280.051981806366</v>
      </c>
      <c r="D19" s="105">
        <f t="shared" si="0"/>
        <v>97.558167185221805</v>
      </c>
    </row>
    <row r="20" spans="1:4" s="38" customFormat="1" ht="12.75" customHeight="1" x14ac:dyDescent="0.2">
      <c r="A20" s="102" t="s">
        <v>177</v>
      </c>
      <c r="B20" s="103">
        <v>13.5</v>
      </c>
      <c r="C20" s="104">
        <v>11134.007859154057</v>
      </c>
      <c r="D20" s="105">
        <f t="shared" si="0"/>
        <v>96.295070440888239</v>
      </c>
    </row>
    <row r="21" spans="1:4" s="38" customFormat="1" ht="12.75" customHeight="1" x14ac:dyDescent="0.2">
      <c r="A21" s="102" t="s">
        <v>74</v>
      </c>
      <c r="B21" s="103">
        <v>13.5</v>
      </c>
      <c r="C21" s="104">
        <v>11026.950091277577</v>
      </c>
      <c r="D21" s="105">
        <f t="shared" si="0"/>
        <v>95.369156302033559</v>
      </c>
    </row>
    <row r="22" spans="1:4" s="38" customFormat="1" ht="12.75" customHeight="1" x14ac:dyDescent="0.2">
      <c r="A22" s="102" t="s">
        <v>187</v>
      </c>
      <c r="B22" s="103">
        <v>13.5</v>
      </c>
      <c r="C22" s="104">
        <v>11026.950091277577</v>
      </c>
      <c r="D22" s="105">
        <f t="shared" si="0"/>
        <v>95.369156302033559</v>
      </c>
    </row>
    <row r="23" spans="1:4" ht="12.75" customHeight="1" x14ac:dyDescent="0.2">
      <c r="A23" s="102" t="s">
        <v>81</v>
      </c>
      <c r="B23" s="103">
        <v>13.7</v>
      </c>
      <c r="C23" s="104">
        <v>11001.454252916239</v>
      </c>
      <c r="D23" s="105">
        <f t="shared" si="0"/>
        <v>95.148649582260049</v>
      </c>
    </row>
    <row r="24" spans="1:4" s="38" customFormat="1" ht="12.75" customHeight="1" x14ac:dyDescent="0.2">
      <c r="A24" s="102" t="s">
        <v>196</v>
      </c>
      <c r="B24" s="103">
        <v>13.5</v>
      </c>
      <c r="C24" s="104">
        <v>10812.834555524614</v>
      </c>
      <c r="D24" s="105">
        <f t="shared" si="0"/>
        <v>93.517328024324158</v>
      </c>
    </row>
    <row r="25" spans="1:4" ht="12.75" customHeight="1" x14ac:dyDescent="0.2">
      <c r="A25" s="102" t="s">
        <v>80</v>
      </c>
      <c r="B25" s="103">
        <v>13.8</v>
      </c>
      <c r="C25" s="104">
        <v>10775.333395216436</v>
      </c>
      <c r="D25" s="105">
        <f t="shared" si="0"/>
        <v>93.19299047048257</v>
      </c>
    </row>
    <row r="26" spans="1:4" ht="12.75" customHeight="1" x14ac:dyDescent="0.2">
      <c r="A26" s="102" t="s">
        <v>195</v>
      </c>
      <c r="B26" s="103">
        <v>13</v>
      </c>
      <c r="C26" s="104">
        <v>10444.630093752901</v>
      </c>
      <c r="D26" s="105">
        <f t="shared" si="0"/>
        <v>90.332825639245883</v>
      </c>
    </row>
    <row r="27" spans="1:4" ht="12.75" customHeight="1" x14ac:dyDescent="0.2">
      <c r="A27" s="114" t="s">
        <v>77</v>
      </c>
      <c r="B27" s="286" t="s">
        <v>197</v>
      </c>
      <c r="C27" s="287"/>
      <c r="D27" s="288"/>
    </row>
    <row r="29" spans="1:4" x14ac:dyDescent="0.2">
      <c r="A29" s="117" t="s">
        <v>179</v>
      </c>
      <c r="B29" s="103">
        <f>AVERAGE(B6:B27)</f>
        <v>13.428042328042325</v>
      </c>
      <c r="C29" s="104">
        <f>AVERAGE(C6:C27)</f>
        <v>11562.38612026229</v>
      </c>
      <c r="D29" s="103">
        <f>AVERAGE(D6:D27)</f>
        <v>100</v>
      </c>
    </row>
  </sheetData>
  <sheetProtection password="B37A" sheet="1" objects="1" scenarios="1"/>
  <mergeCells count="1">
    <mergeCell ref="B27:D2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188</v>
      </c>
      <c r="B1" s="90"/>
      <c r="C1" s="90"/>
      <c r="D1" s="90"/>
    </row>
    <row r="2" spans="1:4" ht="15.75" x14ac:dyDescent="0.25">
      <c r="A2" s="90" t="s">
        <v>189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187</v>
      </c>
      <c r="B6" s="95">
        <v>15.3</v>
      </c>
      <c r="C6" s="96">
        <v>12455.391287206781</v>
      </c>
      <c r="D6" s="97">
        <f>C6/$C$31*100</f>
        <v>112.50822406411362</v>
      </c>
    </row>
    <row r="7" spans="1:4" s="38" customFormat="1" ht="12.75" customHeight="1" x14ac:dyDescent="0.2">
      <c r="A7" s="94" t="s">
        <v>195</v>
      </c>
      <c r="B7" s="95">
        <v>14.8</v>
      </c>
      <c r="C7" s="96">
        <v>12092.25310467179</v>
      </c>
      <c r="D7" s="97">
        <f t="shared" ref="D7:D29" si="0">C7/$C$31*100</f>
        <v>109.22803550441371</v>
      </c>
    </row>
    <row r="8" spans="1:4" s="38" customFormat="1" ht="12.75" customHeight="1" x14ac:dyDescent="0.2">
      <c r="A8" s="120" t="s">
        <v>190</v>
      </c>
      <c r="B8" s="121">
        <v>14.890476190476189</v>
      </c>
      <c r="C8" s="122">
        <v>12028.806097641105</v>
      </c>
      <c r="D8" s="123">
        <f t="shared" si="0"/>
        <v>108.65492544158191</v>
      </c>
    </row>
    <row r="9" spans="1:4" s="38" customFormat="1" ht="12.75" customHeight="1" x14ac:dyDescent="0.2">
      <c r="A9" s="102" t="s">
        <v>186</v>
      </c>
      <c r="B9" s="103">
        <v>14.1</v>
      </c>
      <c r="C9" s="104">
        <v>11740.061764899139</v>
      </c>
      <c r="D9" s="105">
        <f t="shared" si="0"/>
        <v>106.0467286104841</v>
      </c>
    </row>
    <row r="10" spans="1:4" s="38" customFormat="1" ht="12.75" customHeight="1" x14ac:dyDescent="0.2">
      <c r="A10" s="102" t="s">
        <v>176</v>
      </c>
      <c r="B10" s="103">
        <v>14.3</v>
      </c>
      <c r="C10" s="104">
        <v>11690.203035679084</v>
      </c>
      <c r="D10" s="105">
        <f t="shared" si="0"/>
        <v>105.59636001512702</v>
      </c>
    </row>
    <row r="11" spans="1:4" s="38" customFormat="1" ht="12.75" customHeight="1" x14ac:dyDescent="0.2">
      <c r="A11" s="150" t="s">
        <v>202</v>
      </c>
      <c r="B11" s="151">
        <v>14.7</v>
      </c>
      <c r="C11" s="152">
        <v>11467.49457914449</v>
      </c>
      <c r="D11" s="153">
        <v>103.44873519576736</v>
      </c>
    </row>
    <row r="12" spans="1:4" s="38" customFormat="1" ht="12.75" customHeight="1" x14ac:dyDescent="0.2">
      <c r="A12" s="102" t="s">
        <v>236</v>
      </c>
      <c r="B12" s="103">
        <v>16</v>
      </c>
      <c r="C12" s="104">
        <v>11425.192193968067</v>
      </c>
      <c r="D12" s="105">
        <f t="shared" si="0"/>
        <v>103.20254528292611</v>
      </c>
    </row>
    <row r="13" spans="1:4" s="38" customFormat="1" ht="12.75" customHeight="1" x14ac:dyDescent="0.2">
      <c r="A13" s="102" t="s">
        <v>182</v>
      </c>
      <c r="B13" s="103">
        <v>14.9</v>
      </c>
      <c r="C13" s="104">
        <v>11407.056968263354</v>
      </c>
      <c r="D13" s="105">
        <f t="shared" si="0"/>
        <v>103.03873171898495</v>
      </c>
    </row>
    <row r="14" spans="1:4" s="38" customFormat="1" ht="12.75" customHeight="1" x14ac:dyDescent="0.2">
      <c r="A14" s="102" t="s">
        <v>75</v>
      </c>
      <c r="B14" s="103">
        <v>14.3</v>
      </c>
      <c r="C14" s="104">
        <v>11284.76246796767</v>
      </c>
      <c r="D14" s="105">
        <f t="shared" si="0"/>
        <v>101.93405851171219</v>
      </c>
    </row>
    <row r="15" spans="1:4" s="38" customFormat="1" ht="12.75" customHeight="1" x14ac:dyDescent="0.2">
      <c r="A15" s="102" t="s">
        <v>79</v>
      </c>
      <c r="B15" s="103">
        <v>15.7</v>
      </c>
      <c r="C15" s="104">
        <v>11166.883500887048</v>
      </c>
      <c r="D15" s="105">
        <f t="shared" si="0"/>
        <v>100.86927034609472</v>
      </c>
    </row>
    <row r="16" spans="1:4" s="38" customFormat="1" ht="12.75" customHeight="1" x14ac:dyDescent="0.2">
      <c r="A16" s="102" t="s">
        <v>69</v>
      </c>
      <c r="B16" s="103">
        <v>14.8</v>
      </c>
      <c r="C16" s="104">
        <v>11129.351468559036</v>
      </c>
      <c r="D16" s="105">
        <f t="shared" si="0"/>
        <v>100.5302474920252</v>
      </c>
    </row>
    <row r="17" spans="1:4" s="38" customFormat="1" ht="12.75" customHeight="1" thickBot="1" x14ac:dyDescent="0.25">
      <c r="A17" s="106" t="s">
        <v>196</v>
      </c>
      <c r="B17" s="107">
        <v>14.6</v>
      </c>
      <c r="C17" s="108">
        <v>11110.585452395033</v>
      </c>
      <c r="D17" s="109">
        <f t="shared" si="0"/>
        <v>100.36073606499048</v>
      </c>
    </row>
    <row r="18" spans="1:4" s="38" customFormat="1" ht="12.75" customHeight="1" x14ac:dyDescent="0.2">
      <c r="A18" s="155" t="s">
        <v>178</v>
      </c>
      <c r="B18" s="111">
        <v>15.3</v>
      </c>
      <c r="C18" s="112">
        <v>10986.122609895527</v>
      </c>
      <c r="D18" s="113">
        <f t="shared" si="0"/>
        <v>99.236476453333481</v>
      </c>
    </row>
    <row r="19" spans="1:4" s="38" customFormat="1" ht="12.75" customHeight="1" x14ac:dyDescent="0.2">
      <c r="A19" s="102" t="s">
        <v>74</v>
      </c>
      <c r="B19" s="103">
        <v>14.8</v>
      </c>
      <c r="C19" s="104">
        <v>10972.600039424404</v>
      </c>
      <c r="D19" s="105">
        <f t="shared" si="0"/>
        <v>99.114328513264311</v>
      </c>
    </row>
    <row r="20" spans="1:4" s="38" customFormat="1" ht="12.75" customHeight="1" x14ac:dyDescent="0.2">
      <c r="A20" s="102" t="s">
        <v>73</v>
      </c>
      <c r="B20" s="103">
        <v>15.7</v>
      </c>
      <c r="C20" s="104">
        <v>10967.474866942637</v>
      </c>
      <c r="D20" s="105">
        <f t="shared" si="0"/>
        <v>99.068033375628744</v>
      </c>
    </row>
    <row r="21" spans="1:4" s="38" customFormat="1" ht="12.75" customHeight="1" x14ac:dyDescent="0.2">
      <c r="A21" s="102" t="s">
        <v>153</v>
      </c>
      <c r="B21" s="103">
        <v>15.8</v>
      </c>
      <c r="C21" s="104">
        <v>10954.464813719693</v>
      </c>
      <c r="D21" s="105">
        <f t="shared" si="0"/>
        <v>98.95051494932315</v>
      </c>
    </row>
    <row r="22" spans="1:4" s="38" customFormat="1" ht="12.75" customHeight="1" x14ac:dyDescent="0.2">
      <c r="A22" s="102" t="s">
        <v>152</v>
      </c>
      <c r="B22" s="103">
        <v>15.2</v>
      </c>
      <c r="C22" s="104">
        <v>10798.501872659177</v>
      </c>
      <c r="D22" s="105">
        <f t="shared" si="0"/>
        <v>97.541718299429249</v>
      </c>
    </row>
    <row r="23" spans="1:4" s="38" customFormat="1" ht="12.75" customHeight="1" x14ac:dyDescent="0.2">
      <c r="A23" s="102" t="s">
        <v>155</v>
      </c>
      <c r="B23" s="103">
        <v>14.8</v>
      </c>
      <c r="C23" s="104">
        <v>10703.883303765031</v>
      </c>
      <c r="D23" s="105">
        <f t="shared" si="0"/>
        <v>96.687038835388449</v>
      </c>
    </row>
    <row r="24" spans="1:4" s="38" customFormat="1" ht="12.75" customHeight="1" x14ac:dyDescent="0.2">
      <c r="A24" s="102" t="s">
        <v>237</v>
      </c>
      <c r="B24" s="103">
        <v>16.5</v>
      </c>
      <c r="C24" s="104">
        <v>10534.200670214863</v>
      </c>
      <c r="D24" s="105">
        <f t="shared" si="0"/>
        <v>95.154313663208612</v>
      </c>
    </row>
    <row r="25" spans="1:4" s="38" customFormat="1" ht="12.75" customHeight="1" x14ac:dyDescent="0.2">
      <c r="A25" s="102" t="s">
        <v>77</v>
      </c>
      <c r="B25" s="103">
        <v>15.1</v>
      </c>
      <c r="C25" s="104">
        <v>10353.794598856693</v>
      </c>
      <c r="D25" s="105">
        <f t="shared" si="0"/>
        <v>93.524724818437505</v>
      </c>
    </row>
    <row r="26" spans="1:4" s="38" customFormat="1" ht="12.75" customHeight="1" x14ac:dyDescent="0.2">
      <c r="A26" s="102" t="s">
        <v>81</v>
      </c>
      <c r="B26" s="103">
        <v>14.8</v>
      </c>
      <c r="C26" s="104">
        <v>10345.594322885865</v>
      </c>
      <c r="D26" s="105">
        <f t="shared" si="0"/>
        <v>93.450652598220614</v>
      </c>
    </row>
    <row r="27" spans="1:4" s="38" customFormat="1" ht="12.75" customHeight="1" x14ac:dyDescent="0.2">
      <c r="A27" s="102" t="s">
        <v>80</v>
      </c>
      <c r="B27" s="103">
        <v>16.5</v>
      </c>
      <c r="C27" s="104">
        <v>10205.006899270649</v>
      </c>
      <c r="D27" s="105">
        <f t="shared" si="0"/>
        <v>92.180741361233359</v>
      </c>
    </row>
    <row r="28" spans="1:4" s="38" customFormat="1" ht="12.75" customHeight="1" x14ac:dyDescent="0.2">
      <c r="A28" s="102" t="s">
        <v>177</v>
      </c>
      <c r="B28" s="103">
        <v>15.8</v>
      </c>
      <c r="C28" s="104">
        <v>10179.906695577896</v>
      </c>
      <c r="D28" s="105">
        <f t="shared" si="0"/>
        <v>91.954013892300296</v>
      </c>
    </row>
    <row r="29" spans="1:4" s="38" customFormat="1" ht="12.75" customHeight="1" x14ac:dyDescent="0.2">
      <c r="A29" s="114" t="s">
        <v>61</v>
      </c>
      <c r="B29" s="103">
        <v>14.9</v>
      </c>
      <c r="C29" s="104">
        <v>9695.9984230238515</v>
      </c>
      <c r="D29" s="105">
        <f t="shared" si="0"/>
        <v>87.582921961137203</v>
      </c>
    </row>
    <row r="30" spans="1:4" x14ac:dyDescent="0.2">
      <c r="A30" s="38"/>
      <c r="B30" s="38"/>
      <c r="C30" s="124"/>
      <c r="D30" s="38"/>
    </row>
    <row r="31" spans="1:4" x14ac:dyDescent="0.2">
      <c r="A31" s="125" t="s">
        <v>179</v>
      </c>
      <c r="B31" s="119">
        <f>AVERAGE(B6:B29)</f>
        <v>15.149603174603177</v>
      </c>
      <c r="C31" s="118">
        <f>AVERAGE(C6:C29)</f>
        <v>11070.649626563287</v>
      </c>
      <c r="D31" s="119">
        <f>AVERAGE(D6:D29)</f>
        <v>99.994336540380274</v>
      </c>
    </row>
  </sheetData>
  <sheetProtection password="89EE" sheet="1" objects="1" scenarios="1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5.75" x14ac:dyDescent="0.25"/>
  <cols>
    <col min="1" max="1" width="24.42578125" style="160" customWidth="1"/>
    <col min="2" max="2" width="14.140625" style="160" customWidth="1"/>
    <col min="3" max="3" width="23.42578125" style="161" customWidth="1"/>
    <col min="4" max="4" width="12.42578125" style="160" customWidth="1"/>
    <col min="5" max="16384" width="11.42578125" style="160"/>
  </cols>
  <sheetData>
    <row r="1" spans="1:4" x14ac:dyDescent="0.25">
      <c r="A1" s="90" t="s">
        <v>225</v>
      </c>
      <c r="B1" s="90"/>
      <c r="C1" s="90"/>
      <c r="D1" s="90"/>
    </row>
    <row r="2" spans="1:4" x14ac:dyDescent="0.25">
      <c r="A2" s="90" t="s">
        <v>226</v>
      </c>
      <c r="B2" s="90"/>
      <c r="C2" s="90"/>
      <c r="D2" s="90"/>
    </row>
    <row r="3" spans="1:4" x14ac:dyDescent="0.25">
      <c r="A3" s="90" t="s">
        <v>170</v>
      </c>
      <c r="B3" s="90"/>
      <c r="C3" s="90"/>
      <c r="D3" s="90"/>
    </row>
    <row r="5" spans="1:4" s="164" customFormat="1" ht="31.5" x14ac:dyDescent="0.25">
      <c r="A5" s="162" t="s">
        <v>171</v>
      </c>
      <c r="B5" s="162" t="s">
        <v>172</v>
      </c>
      <c r="C5" s="163" t="s">
        <v>173</v>
      </c>
      <c r="D5" s="162" t="s">
        <v>174</v>
      </c>
    </row>
    <row r="6" spans="1:4" s="169" customFormat="1" x14ac:dyDescent="0.25">
      <c r="A6" s="165" t="s">
        <v>153</v>
      </c>
      <c r="B6" s="166">
        <v>15.7</v>
      </c>
      <c r="C6" s="167">
        <v>11662.392131933329</v>
      </c>
      <c r="D6" s="168">
        <f t="shared" ref="D6:D27" si="0">C6/$C$29*100</f>
        <v>109.18180833860831</v>
      </c>
    </row>
    <row r="7" spans="1:4" s="169" customFormat="1" x14ac:dyDescent="0.25">
      <c r="A7" s="165" t="s">
        <v>195</v>
      </c>
      <c r="B7" s="166">
        <v>15.2</v>
      </c>
      <c r="C7" s="167">
        <v>11318.480847405199</v>
      </c>
      <c r="D7" s="168">
        <f t="shared" si="0"/>
        <v>105.96215532676858</v>
      </c>
    </row>
    <row r="8" spans="1:4" s="169" customFormat="1" x14ac:dyDescent="0.25">
      <c r="A8" s="170" t="s">
        <v>175</v>
      </c>
      <c r="B8" s="171">
        <v>15.400000000000004</v>
      </c>
      <c r="C8" s="172">
        <v>11170.313214198437</v>
      </c>
      <c r="D8" s="173">
        <f t="shared" si="0"/>
        <v>104.57502908819269</v>
      </c>
    </row>
    <row r="9" spans="1:4" s="169" customFormat="1" x14ac:dyDescent="0.25">
      <c r="A9" s="174" t="s">
        <v>176</v>
      </c>
      <c r="B9" s="175">
        <v>15.3</v>
      </c>
      <c r="C9" s="176">
        <v>11140.095135798681</v>
      </c>
      <c r="D9" s="177">
        <f t="shared" si="0"/>
        <v>104.2921313424404</v>
      </c>
    </row>
    <row r="10" spans="1:4" s="169" customFormat="1" x14ac:dyDescent="0.25">
      <c r="A10" s="174" t="s">
        <v>73</v>
      </c>
      <c r="B10" s="175">
        <v>15.1</v>
      </c>
      <c r="C10" s="176">
        <v>11083.685891112622</v>
      </c>
      <c r="D10" s="177">
        <f t="shared" si="0"/>
        <v>103.76403528185818</v>
      </c>
    </row>
    <row r="11" spans="1:4" s="169" customFormat="1" x14ac:dyDescent="0.25">
      <c r="A11" s="174" t="s">
        <v>71</v>
      </c>
      <c r="B11" s="175">
        <v>15.4</v>
      </c>
      <c r="C11" s="176">
        <v>11044.5209232995</v>
      </c>
      <c r="D11" s="177">
        <f t="shared" si="0"/>
        <v>103.39737791337103</v>
      </c>
    </row>
    <row r="12" spans="1:4" s="169" customFormat="1" x14ac:dyDescent="0.25">
      <c r="A12" s="174" t="s">
        <v>74</v>
      </c>
      <c r="B12" s="175">
        <v>15.3</v>
      </c>
      <c r="C12" s="176">
        <v>10975.056689342404</v>
      </c>
      <c r="D12" s="177">
        <f t="shared" si="0"/>
        <v>102.74706272995979</v>
      </c>
    </row>
    <row r="13" spans="1:4" s="169" customFormat="1" x14ac:dyDescent="0.25">
      <c r="A13" s="174" t="s">
        <v>75</v>
      </c>
      <c r="B13" s="175">
        <v>15.2</v>
      </c>
      <c r="C13" s="176">
        <v>10905.397604799171</v>
      </c>
      <c r="D13" s="177">
        <f t="shared" si="0"/>
        <v>102.09492338053619</v>
      </c>
    </row>
    <row r="14" spans="1:4" s="169" customFormat="1" x14ac:dyDescent="0.25">
      <c r="A14" s="174" t="s">
        <v>227</v>
      </c>
      <c r="B14" s="175">
        <v>15.2</v>
      </c>
      <c r="C14" s="176">
        <v>10905.397604799171</v>
      </c>
      <c r="D14" s="177">
        <f t="shared" si="0"/>
        <v>102.09492338053619</v>
      </c>
    </row>
    <row r="15" spans="1:4" s="169" customFormat="1" x14ac:dyDescent="0.25">
      <c r="A15" s="174" t="s">
        <v>152</v>
      </c>
      <c r="B15" s="175">
        <v>15.5</v>
      </c>
      <c r="C15" s="176">
        <v>10866.817188744457</v>
      </c>
      <c r="D15" s="177">
        <f t="shared" si="0"/>
        <v>101.73373851008616</v>
      </c>
    </row>
    <row r="16" spans="1:4" s="169" customFormat="1" x14ac:dyDescent="0.25">
      <c r="A16" s="174" t="s">
        <v>222</v>
      </c>
      <c r="B16" s="175">
        <v>14.9</v>
      </c>
      <c r="C16" s="176">
        <v>10778.160172053067</v>
      </c>
      <c r="D16" s="177">
        <f t="shared" si="0"/>
        <v>100.90374297445608</v>
      </c>
    </row>
    <row r="17" spans="1:4" s="169" customFormat="1" x14ac:dyDescent="0.25">
      <c r="A17" s="174" t="s">
        <v>80</v>
      </c>
      <c r="B17" s="175">
        <v>15.6</v>
      </c>
      <c r="C17" s="176">
        <v>10771.730102710615</v>
      </c>
      <c r="D17" s="177">
        <f t="shared" si="0"/>
        <v>100.84354549604775</v>
      </c>
    </row>
    <row r="18" spans="1:4" s="169" customFormat="1" ht="16.5" thickBot="1" x14ac:dyDescent="0.3">
      <c r="A18" s="178" t="s">
        <v>187</v>
      </c>
      <c r="B18" s="179">
        <v>15.1</v>
      </c>
      <c r="C18" s="180">
        <v>10752.82959585553</v>
      </c>
      <c r="D18" s="181">
        <f t="shared" si="0"/>
        <v>100.66660139284751</v>
      </c>
    </row>
    <row r="19" spans="1:4" s="169" customFormat="1" x14ac:dyDescent="0.25">
      <c r="A19" s="182" t="s">
        <v>228</v>
      </c>
      <c r="B19" s="183">
        <v>15.4</v>
      </c>
      <c r="C19" s="184">
        <v>10549.990135689077</v>
      </c>
      <c r="D19" s="185">
        <f t="shared" si="0"/>
        <v>98.767644573966379</v>
      </c>
    </row>
    <row r="20" spans="1:4" s="169" customFormat="1" x14ac:dyDescent="0.25">
      <c r="A20" s="174" t="s">
        <v>182</v>
      </c>
      <c r="B20" s="175">
        <v>15.5</v>
      </c>
      <c r="C20" s="176">
        <v>10537.519698176442</v>
      </c>
      <c r="D20" s="177">
        <f t="shared" si="0"/>
        <v>98.65089794917445</v>
      </c>
    </row>
    <row r="21" spans="1:4" s="169" customFormat="1" x14ac:dyDescent="0.25">
      <c r="A21" s="174" t="s">
        <v>81</v>
      </c>
      <c r="B21" s="175">
        <v>15</v>
      </c>
      <c r="C21" s="176">
        <v>10517.060386632274</v>
      </c>
      <c r="D21" s="177">
        <f t="shared" si="0"/>
        <v>98.459360517875197</v>
      </c>
    </row>
    <row r="22" spans="1:4" s="169" customFormat="1" x14ac:dyDescent="0.25">
      <c r="A22" s="174" t="s">
        <v>177</v>
      </c>
      <c r="B22" s="175">
        <v>15.3</v>
      </c>
      <c r="C22" s="176">
        <v>10479.941349973575</v>
      </c>
      <c r="D22" s="177">
        <f t="shared" si="0"/>
        <v>98.111856892518006</v>
      </c>
    </row>
    <row r="23" spans="1:4" s="169" customFormat="1" x14ac:dyDescent="0.25">
      <c r="A23" s="174" t="s">
        <v>237</v>
      </c>
      <c r="B23" s="175">
        <v>15.4</v>
      </c>
      <c r="C23" s="176">
        <v>10467.568337754006</v>
      </c>
      <c r="D23" s="177">
        <f t="shared" si="0"/>
        <v>97.996022350732275</v>
      </c>
    </row>
    <row r="24" spans="1:4" s="169" customFormat="1" x14ac:dyDescent="0.25">
      <c r="A24" s="174" t="s">
        <v>236</v>
      </c>
      <c r="B24" s="175">
        <v>15.5</v>
      </c>
      <c r="C24" s="176">
        <v>10372.870952892434</v>
      </c>
      <c r="D24" s="177">
        <f t="shared" si="0"/>
        <v>97.109477668718597</v>
      </c>
    </row>
    <row r="25" spans="1:4" s="169" customFormat="1" x14ac:dyDescent="0.25">
      <c r="A25" s="174" t="s">
        <v>79</v>
      </c>
      <c r="B25" s="175">
        <v>15.7</v>
      </c>
      <c r="C25" s="176">
        <v>9855.5426467042234</v>
      </c>
      <c r="D25" s="177">
        <f t="shared" si="0"/>
        <v>92.266316905866191</v>
      </c>
    </row>
    <row r="26" spans="1:4" s="169" customFormat="1" x14ac:dyDescent="0.25">
      <c r="A26" s="174" t="s">
        <v>196</v>
      </c>
      <c r="B26" s="175">
        <v>15.7</v>
      </c>
      <c r="C26" s="176">
        <v>9609.1540805366185</v>
      </c>
      <c r="D26" s="177">
        <f t="shared" si="0"/>
        <v>89.959658983219541</v>
      </c>
    </row>
    <row r="27" spans="1:4" s="169" customFormat="1" x14ac:dyDescent="0.25">
      <c r="A27" s="174" t="s">
        <v>61</v>
      </c>
      <c r="B27" s="175">
        <v>15.4</v>
      </c>
      <c r="C27" s="176">
        <v>9231.2413687279422</v>
      </c>
      <c r="D27" s="177">
        <f t="shared" si="0"/>
        <v>86.421689002220575</v>
      </c>
    </row>
    <row r="29" spans="1:4" s="169" customFormat="1" x14ac:dyDescent="0.25">
      <c r="A29" s="174" t="s">
        <v>179</v>
      </c>
      <c r="B29" s="175">
        <f>AVERAGE(B6:B27)</f>
        <v>15.354545454545452</v>
      </c>
      <c r="C29" s="176">
        <f>AVERAGE(C6:C27)</f>
        <v>10681.625729960853</v>
      </c>
      <c r="D29" s="177">
        <f>AVERAGE(D6:D27)</f>
        <v>100.00000000000001</v>
      </c>
    </row>
  </sheetData>
  <sheetProtection password="B37A"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RowColHeaders="0" zoomScaleNormal="100"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.75" x14ac:dyDescent="0.2"/>
  <cols>
    <col min="1" max="1" width="24.42578125" style="37" customWidth="1"/>
    <col min="2" max="2" width="14.140625" style="37" customWidth="1"/>
    <col min="3" max="3" width="23.42578125" style="116" customWidth="1"/>
    <col min="4" max="4" width="12.42578125" style="37" customWidth="1"/>
    <col min="5" max="16384" width="11.42578125" style="37"/>
  </cols>
  <sheetData>
    <row r="1" spans="1:4" ht="15.75" x14ac:dyDescent="0.25">
      <c r="A1" s="90" t="s">
        <v>193</v>
      </c>
      <c r="B1" s="90"/>
      <c r="C1" s="90"/>
      <c r="D1" s="90"/>
    </row>
    <row r="2" spans="1:4" ht="15.75" x14ac:dyDescent="0.25">
      <c r="A2" s="90" t="s">
        <v>194</v>
      </c>
      <c r="B2" s="90"/>
      <c r="C2" s="90"/>
      <c r="D2" s="90"/>
    </row>
    <row r="3" spans="1:4" ht="15.75" x14ac:dyDescent="0.25">
      <c r="A3" s="90" t="s">
        <v>170</v>
      </c>
      <c r="B3" s="90"/>
      <c r="C3" s="90"/>
      <c r="D3" s="90"/>
    </row>
    <row r="5" spans="1:4" s="93" customFormat="1" ht="28.5" customHeight="1" x14ac:dyDescent="0.2">
      <c r="A5" s="91" t="s">
        <v>171</v>
      </c>
      <c r="B5" s="91" t="s">
        <v>172</v>
      </c>
      <c r="C5" s="92" t="s">
        <v>173</v>
      </c>
      <c r="D5" s="91" t="s">
        <v>174</v>
      </c>
    </row>
    <row r="6" spans="1:4" s="38" customFormat="1" ht="12.75" customHeight="1" x14ac:dyDescent="0.2">
      <c r="A6" s="94" t="s">
        <v>236</v>
      </c>
      <c r="B6" s="95">
        <v>11.8</v>
      </c>
      <c r="C6" s="96">
        <v>10306.345958364898</v>
      </c>
      <c r="D6" s="97">
        <v>109.79911001568068</v>
      </c>
    </row>
    <row r="7" spans="1:4" s="38" customFormat="1" ht="12.75" customHeight="1" x14ac:dyDescent="0.2">
      <c r="A7" s="94" t="s">
        <v>155</v>
      </c>
      <c r="B7" s="95">
        <v>12.3</v>
      </c>
      <c r="C7" s="96">
        <v>10151.218197530277</v>
      </c>
      <c r="D7" s="97">
        <v>108.14644959197905</v>
      </c>
    </row>
    <row r="8" spans="1:4" s="38" customFormat="1" ht="12.75" customHeight="1" x14ac:dyDescent="0.2">
      <c r="A8" s="94" t="s">
        <v>153</v>
      </c>
      <c r="B8" s="95">
        <v>13</v>
      </c>
      <c r="C8" s="96">
        <v>9874.5163457074632</v>
      </c>
      <c r="D8" s="97">
        <v>105.1985942422198</v>
      </c>
    </row>
    <row r="9" spans="1:4" s="38" customFormat="1" ht="12.75" customHeight="1" x14ac:dyDescent="0.2">
      <c r="A9" s="94" t="s">
        <v>67</v>
      </c>
      <c r="B9" s="95">
        <v>12.8</v>
      </c>
      <c r="C9" s="96">
        <v>9699.5572272174486</v>
      </c>
      <c r="D9" s="97">
        <v>103.33465957740874</v>
      </c>
    </row>
    <row r="10" spans="1:4" s="38" customFormat="1" ht="12.75" customHeight="1" x14ac:dyDescent="0.2">
      <c r="A10" s="94" t="s">
        <v>80</v>
      </c>
      <c r="B10" s="95">
        <v>10.5</v>
      </c>
      <c r="C10" s="96">
        <v>9654.9555228721401</v>
      </c>
      <c r="D10" s="97">
        <v>102.85949335825784</v>
      </c>
    </row>
    <row r="11" spans="1:4" s="38" customFormat="1" ht="12.75" customHeight="1" x14ac:dyDescent="0.2">
      <c r="A11" s="94" t="s">
        <v>65</v>
      </c>
      <c r="B11" s="95">
        <v>14.8</v>
      </c>
      <c r="C11" s="96">
        <v>9570.3665718987195</v>
      </c>
      <c r="D11" s="97">
        <v>101.95832124822371</v>
      </c>
    </row>
    <row r="12" spans="1:4" s="38" customFormat="1" ht="12.75" customHeight="1" thickBot="1" x14ac:dyDescent="0.25">
      <c r="A12" s="126" t="s">
        <v>218</v>
      </c>
      <c r="B12" s="127">
        <v>10.6</v>
      </c>
      <c r="C12" s="128">
        <v>9533.5082607044515</v>
      </c>
      <c r="D12" s="129">
        <v>101.56564960861829</v>
      </c>
    </row>
    <row r="13" spans="1:4" s="38" customFormat="1" ht="12.75" customHeight="1" x14ac:dyDescent="0.2">
      <c r="A13" s="156" t="s">
        <v>219</v>
      </c>
      <c r="B13" s="157">
        <v>10.533333333333335</v>
      </c>
      <c r="C13" s="158">
        <v>9352.6440896436507</v>
      </c>
      <c r="D13" s="159">
        <v>99.638805206497111</v>
      </c>
    </row>
    <row r="14" spans="1:4" s="38" customFormat="1" ht="12.75" customHeight="1" x14ac:dyDescent="0.2">
      <c r="A14" s="102" t="s">
        <v>81</v>
      </c>
      <c r="B14" s="135">
        <v>10.5</v>
      </c>
      <c r="C14" s="104">
        <v>9340.7182245930762</v>
      </c>
      <c r="D14" s="105">
        <v>99.511752478594317</v>
      </c>
    </row>
    <row r="15" spans="1:4" s="38" customFormat="1" ht="12.75" customHeight="1" x14ac:dyDescent="0.2">
      <c r="A15" s="102" t="s">
        <v>69</v>
      </c>
      <c r="B15" s="135">
        <v>12.8</v>
      </c>
      <c r="C15" s="104">
        <v>9318.5375591031825</v>
      </c>
      <c r="D15" s="105">
        <v>99.275449783130341</v>
      </c>
    </row>
    <row r="16" spans="1:4" s="38" customFormat="1" ht="12.75" customHeight="1" x14ac:dyDescent="0.2">
      <c r="A16" s="102" t="s">
        <v>237</v>
      </c>
      <c r="B16" s="135">
        <v>12.7</v>
      </c>
      <c r="C16" s="104">
        <v>9313.1598120274248</v>
      </c>
      <c r="D16" s="105">
        <v>99.218157718106227</v>
      </c>
    </row>
    <row r="17" spans="1:4" s="38" customFormat="1" ht="12.75" customHeight="1" x14ac:dyDescent="0.2">
      <c r="A17" s="102" t="s">
        <v>75</v>
      </c>
      <c r="B17" s="135">
        <v>10.6</v>
      </c>
      <c r="C17" s="104">
        <v>9288.7341877496419</v>
      </c>
      <c r="D17" s="105">
        <v>98.957938255445825</v>
      </c>
    </row>
    <row r="18" spans="1:4" s="38" customFormat="1" ht="12.75" customHeight="1" x14ac:dyDescent="0.2">
      <c r="A18" s="102" t="s">
        <v>176</v>
      </c>
      <c r="B18" s="135">
        <v>10.5</v>
      </c>
      <c r="C18" s="104">
        <v>9243.9467097063189</v>
      </c>
      <c r="D18" s="105">
        <v>98.480792888031445</v>
      </c>
    </row>
    <row r="19" spans="1:4" s="38" customFormat="1" ht="12.75" customHeight="1" x14ac:dyDescent="0.2">
      <c r="A19" s="102" t="s">
        <v>195</v>
      </c>
      <c r="B19" s="135">
        <v>14</v>
      </c>
      <c r="C19" s="104">
        <v>9223.8167414634845</v>
      </c>
      <c r="D19" s="105">
        <v>98.266337385893635</v>
      </c>
    </row>
    <row r="20" spans="1:4" s="38" customFormat="1" ht="12.75" customHeight="1" x14ac:dyDescent="0.2">
      <c r="A20" s="102" t="s">
        <v>79</v>
      </c>
      <c r="B20" s="135">
        <v>15</v>
      </c>
      <c r="C20" s="104">
        <v>9171.6556541264126</v>
      </c>
      <c r="D20" s="105">
        <v>97.710636947523213</v>
      </c>
    </row>
    <row r="21" spans="1:4" s="38" customFormat="1" ht="12.75" customHeight="1" x14ac:dyDescent="0.2">
      <c r="A21" s="102" t="s">
        <v>73</v>
      </c>
      <c r="B21" s="135">
        <v>12.3</v>
      </c>
      <c r="C21" s="104">
        <v>9135.8627810080252</v>
      </c>
      <c r="D21" s="105">
        <v>97.329315999324933</v>
      </c>
    </row>
    <row r="22" spans="1:4" s="38" customFormat="1" ht="12.75" customHeight="1" x14ac:dyDescent="0.2">
      <c r="A22" s="102" t="s">
        <v>196</v>
      </c>
      <c r="B22" s="135">
        <v>11.5</v>
      </c>
      <c r="C22" s="104">
        <v>9125.9575734772698</v>
      </c>
      <c r="D22" s="105">
        <v>97.223790435192782</v>
      </c>
    </row>
    <row r="23" spans="1:4" s="38" customFormat="1" ht="12.75" customHeight="1" x14ac:dyDescent="0.2">
      <c r="A23" s="102" t="s">
        <v>152</v>
      </c>
      <c r="B23" s="135">
        <v>12.8</v>
      </c>
      <c r="C23" s="104">
        <v>8992.8228224829381</v>
      </c>
      <c r="D23" s="105">
        <v>95.805433509237616</v>
      </c>
    </row>
    <row r="24" spans="1:4" s="38" customFormat="1" ht="12.75" customHeight="1" x14ac:dyDescent="0.2">
      <c r="A24" s="102" t="s">
        <v>61</v>
      </c>
      <c r="B24" s="135">
        <v>13</v>
      </c>
      <c r="C24" s="104">
        <v>8986.8733451665412</v>
      </c>
      <c r="D24" s="105">
        <v>95.742050490945999</v>
      </c>
    </row>
    <row r="25" spans="1:4" s="38" customFormat="1" ht="12.75" customHeight="1" x14ac:dyDescent="0.2">
      <c r="A25" s="102" t="s">
        <v>77</v>
      </c>
      <c r="B25" s="135">
        <v>13.1</v>
      </c>
      <c r="C25" s="104">
        <v>8953.2713679538792</v>
      </c>
      <c r="D25" s="105">
        <v>95.384070348650937</v>
      </c>
    </row>
    <row r="26" spans="1:4" x14ac:dyDescent="0.2">
      <c r="A26" s="102" t="s">
        <v>177</v>
      </c>
      <c r="B26" s="135">
        <v>13.5</v>
      </c>
      <c r="C26" s="104">
        <v>8879.0350914099363</v>
      </c>
      <c r="D26" s="105">
        <v>94.59319091103734</v>
      </c>
    </row>
    <row r="28" spans="1:4" x14ac:dyDescent="0.2">
      <c r="A28" s="115" t="s">
        <v>179</v>
      </c>
      <c r="B28" s="135">
        <f>AVERAGE(B6:B26)</f>
        <v>12.315873015873015</v>
      </c>
      <c r="C28" s="104">
        <f t="shared" ref="C28:D28" si="0">AVERAGE(C6:C26)</f>
        <v>9386.5478116289123</v>
      </c>
      <c r="D28" s="105">
        <f t="shared" si="0"/>
        <v>100</v>
      </c>
    </row>
  </sheetData>
  <sheetProtection password="B37A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16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Localidades</vt:lpstr>
      <vt:lpstr>Ensayos Mz Te 2017-18</vt:lpstr>
      <vt:lpstr>Diseño</vt:lpstr>
      <vt:lpstr>Materiales</vt:lpstr>
      <vt:lpstr>LA ESCONDIDA (RAN)</vt:lpstr>
      <vt:lpstr>EL MATRERO (CAR)</vt:lpstr>
      <vt:lpstr>LOS ALGARROBITOS (VDC)</vt:lpstr>
      <vt:lpstr>SANTA ANA (WM)</vt:lpstr>
      <vt:lpstr>MONTE HERMOSO (MS)</vt:lpstr>
      <vt:lpstr>SAN DOMINGO (CS)</vt:lpstr>
      <vt:lpstr>MELIDEO (CAR)</vt:lpstr>
      <vt:lpstr>CAMPO GRANDE (LPO)</vt:lpstr>
      <vt:lpstr>EL TREBOL (CTA)</vt:lpstr>
      <vt:lpstr>RESUMEN</vt:lpstr>
      <vt:lpstr>Ranking Semilleros</vt:lpstr>
      <vt:lpstr>RENDIMIENTO</vt:lpstr>
      <vt:lpstr>GRÁFICO BARRAS</vt:lpstr>
      <vt:lpstr>GxA</vt:lpstr>
      <vt:lpstr>'Ensayos Mz Te 2017-18'!Área_de_impresión</vt:lpstr>
      <vt:lpstr>Localidades!Área_de_impresión</vt:lpstr>
      <vt:lpstr>Materiales!Área_de_impresión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slizzi</cp:lastModifiedBy>
  <cp:lastPrinted>2016-09-08T18:35:45Z</cp:lastPrinted>
  <dcterms:created xsi:type="dcterms:W3CDTF">2013-07-17T18:25:02Z</dcterms:created>
  <dcterms:modified xsi:type="dcterms:W3CDTF">2018-09-24T13:01:28Z</dcterms:modified>
</cp:coreProperties>
</file>